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320" windowHeight="12240" tabRatio="886" activeTab="1"/>
  </bookViews>
  <sheets>
    <sheet name="Приложение 1" sheetId="1" r:id="rId1"/>
    <sheet name="Приложение 2" sheetId="2" r:id="rId2"/>
  </sheets>
  <definedNames/>
  <calcPr fullCalcOnLoad="1"/>
</workbook>
</file>

<file path=xl/sharedStrings.xml><?xml version="1.0" encoding="utf-8"?>
<sst xmlns="http://schemas.openxmlformats.org/spreadsheetml/2006/main" count="136" uniqueCount="70">
  <si>
    <t>ОБ</t>
  </si>
  <si>
    <t>ФБ</t>
  </si>
  <si>
    <t>МБ</t>
  </si>
  <si>
    <t>ВБС</t>
  </si>
  <si>
    <t>Всего</t>
  </si>
  <si>
    <t>1.1.</t>
  </si>
  <si>
    <t>1.2.</t>
  </si>
  <si>
    <t>2.</t>
  </si>
  <si>
    <t>2.1.</t>
  </si>
  <si>
    <t>Источник финансирования</t>
  </si>
  <si>
    <t>в том числе:</t>
  </si>
  <si>
    <t>в том числе за счет средств:</t>
  </si>
  <si>
    <t>местного бюджета</t>
  </si>
  <si>
    <t>внебюджетных средств</t>
  </si>
  <si>
    <t>в том числе по Заказчикам:</t>
  </si>
  <si>
    <t>в том числе по годам реализации, руб.коп.</t>
  </si>
  <si>
    <t>Всего, руб.коп.</t>
  </si>
  <si>
    <t>в том числе инвестиции в основной капитал</t>
  </si>
  <si>
    <t>Цель, задачи, основные мероприятия</t>
  </si>
  <si>
    <t>№  п/п</t>
  </si>
  <si>
    <t>Наименование, ед.измерения</t>
  </si>
  <si>
    <t>Срок выполнения (квартал, год)</t>
  </si>
  <si>
    <t>Задача 1: Минимизация негативного воздействия на окружающую среду, наносимого текущей хозяйственной деятельностью</t>
  </si>
  <si>
    <t>Объемы финансирования, руб.коп.</t>
  </si>
  <si>
    <t>Итого по задаче 1:</t>
  </si>
  <si>
    <t xml:space="preserve">Показатели (индикаторы) результативности выполнения основных мероприятий </t>
  </si>
  <si>
    <t>Исполнитель, перечень организаций, участвующих в реализации основных мероприятий</t>
  </si>
  <si>
    <t>Задача 2: Предупреждение загрязнения и засорения водных объектов</t>
  </si>
  <si>
    <t>Итого по задаче 2:</t>
  </si>
  <si>
    <t>МКУ "ОКС"</t>
  </si>
  <si>
    <t>Цель Программы: Предотвращение негативного воздействия хозяйственной и иной деятельности на природную среду и ликвидация ее последствий</t>
  </si>
  <si>
    <t>Всего по Программе</t>
  </si>
  <si>
    <t>ВСЕГО по Программе:</t>
  </si>
  <si>
    <t>Количество ликвидированных несанкционированных свалок, ед.</t>
  </si>
  <si>
    <t>Количество приобретенных и установленных контейнерных площадок, ед.</t>
  </si>
  <si>
    <t>Количество очистных сооружений, ед.</t>
  </si>
  <si>
    <t>Таблица № 2</t>
  </si>
  <si>
    <t>Таблица № 3</t>
  </si>
  <si>
    <t xml:space="preserve">
Устройство контейнерных площадок для сбора твердых бытовых отходов и крупногабаритного мусора</t>
  </si>
  <si>
    <t xml:space="preserve">
Организация сбора твердых бытовых отходов и крупногабаритного мусора с территорий несанкционированных свалок</t>
  </si>
  <si>
    <t>4. Обоснование ресурсного обеспечения Программы</t>
  </si>
  <si>
    <t>3. Перечень основных мероприятий Программы</t>
  </si>
  <si>
    <t>областного бюджета</t>
  </si>
  <si>
    <t>федерального бюджета</t>
  </si>
  <si>
    <t>Количество разработанной проектной документации на устройство очистных сооружений канализационных сточных вод, ед.</t>
  </si>
  <si>
    <t>1.3.</t>
  </si>
  <si>
    <t>УМС</t>
  </si>
  <si>
    <t>Количество разботанных схем, ед.</t>
  </si>
  <si>
    <t xml:space="preserve">Выполнение комплекса работ по разработке природоохранных, социально-экономических и других мероприятий, связанных с обращением отходов производства и потребления на территории ЗАТО Александровск </t>
  </si>
  <si>
    <t>Проектирование и устройство очистных сооружений канализационных сточных вод с целью исключения сброса неочищенных сточных вод в ручей Безымянный № 3 г. Снежногорск</t>
  </si>
  <si>
    <t>МКУ "СГХ", МКУ "ОКС"</t>
  </si>
  <si>
    <t>2.2.</t>
  </si>
  <si>
    <t>Привязка проекта и устройство очистных сооружений канализационных сточных вод с целью исключения сброса неочищенных сточных вод на территории г. Полярный, г. Гаджиево и п. Оленья Губа ЗАТО Александровск, в связи с решением Полярного районного суда Мурманской области от 18.01.2013 (дело №2-12/2013)</t>
  </si>
  <si>
    <t>3.1.</t>
  </si>
  <si>
    <t>Проведение мероприятий по регулированию численности безнадзорных животных</t>
  </si>
  <si>
    <t>МКУ ОКС</t>
  </si>
  <si>
    <t>2018-2020 годы</t>
  </si>
  <si>
    <t>Количество отловленных безнадзорных животных, ед.</t>
  </si>
  <si>
    <t>Итого по задаче 3:</t>
  </si>
  <si>
    <t>администрация ЗАТО Александровск</t>
  </si>
  <si>
    <t>1.4.</t>
  </si>
  <si>
    <t>Выполнение работ по разработке проектной документации по закрытию и рекультивации объектов размещения твердых коммунальных отходов на территории ЗАТО Александровск</t>
  </si>
  <si>
    <t>Задача 3:  Организация мер, направленных на улучшение санитарно-экологического состояния территории ЗАТО Александровск</t>
  </si>
  <si>
    <t>2015, 2016 годы</t>
  </si>
  <si>
    <t>2018 год</t>
  </si>
  <si>
    <t>2014 год</t>
  </si>
  <si>
    <t>2014, 2017 годы</t>
  </si>
  <si>
    <t>2014, 2016 годы</t>
  </si>
  <si>
    <t>Приложение № 1 к постановлению администрации     ЗАТО Александровск    от «02»ноября2018г. № 1987</t>
  </si>
  <si>
    <t>Приложение № 2       к постановлению администрации     ЗАТО Александровск      от «02»ноября2018г. № 1987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</si>
</sst>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36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4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5" borderId="7" applyNumberFormat="0" applyAlignment="0" applyProtection="0"/>
    <xf numFmtId="0" fontId="6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9" fillId="30" borderId="10" xfId="0" applyFont="1" applyFill="1" applyBorder="1" applyAlignment="1">
      <alignment vertical="center"/>
    </xf>
    <xf numFmtId="4" fontId="3" fillId="3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0" fontId="3" fillId="30" borderId="10" xfId="0" applyFont="1" applyFill="1" applyBorder="1" applyAlignment="1">
      <alignment vertical="center"/>
    </xf>
    <xf numFmtId="0" fontId="9" fillId="31" borderId="10" xfId="0" applyFont="1" applyFill="1" applyBorder="1" applyAlignment="1">
      <alignment vertical="center"/>
    </xf>
    <xf numFmtId="4" fontId="9" fillId="31" borderId="10" xfId="0" applyNumberFormat="1" applyFont="1" applyFill="1" applyBorder="1" applyAlignment="1">
      <alignment vertical="center"/>
    </xf>
    <xf numFmtId="0" fontId="3" fillId="31" borderId="10" xfId="0" applyFont="1" applyFill="1" applyBorder="1" applyAlignment="1">
      <alignment vertical="center"/>
    </xf>
    <xf numFmtId="4" fontId="3" fillId="31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0" fillId="4" borderId="10" xfId="0" applyFont="1" applyFill="1" applyBorder="1" applyAlignment="1">
      <alignment vertical="center"/>
    </xf>
    <xf numFmtId="4" fontId="10" fillId="4" borderId="10" xfId="0" applyNumberFormat="1" applyFont="1" applyFill="1" applyBorder="1" applyAlignment="1">
      <alignment vertical="center"/>
    </xf>
    <xf numFmtId="0" fontId="11" fillId="4" borderId="10" xfId="0" applyFont="1" applyFill="1" applyBorder="1" applyAlignment="1">
      <alignment vertical="center"/>
    </xf>
    <xf numFmtId="4" fontId="11" fillId="4" borderId="10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horizontal="center" vertical="center"/>
    </xf>
    <xf numFmtId="4" fontId="12" fillId="0" borderId="0" xfId="0" applyNumberFormat="1" applyFont="1" applyBorder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4" fontId="13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center" wrapText="1"/>
    </xf>
    <xf numFmtId="4" fontId="12" fillId="0" borderId="10" xfId="0" applyNumberFormat="1" applyFont="1" applyBorder="1" applyAlignment="1">
      <alignment/>
    </xf>
    <xf numFmtId="4" fontId="12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wrapText="1"/>
    </xf>
    <xf numFmtId="4" fontId="12" fillId="0" borderId="10" xfId="0" applyNumberFormat="1" applyFont="1" applyBorder="1" applyAlignment="1">
      <alignment vertical="center"/>
    </xf>
    <xf numFmtId="0" fontId="14" fillId="0" borderId="10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3" fillId="0" borderId="0" xfId="0" applyFont="1" applyFill="1" applyAlignment="1">
      <alignment vertical="center"/>
    </xf>
    <xf numFmtId="4" fontId="3" fillId="32" borderId="10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4" fontId="9" fillId="31" borderId="14" xfId="0" applyNumberFormat="1" applyFont="1" applyFill="1" applyBorder="1" applyAlignment="1">
      <alignment horizontal="center" vertical="center"/>
    </xf>
    <xf numFmtId="2" fontId="3" fillId="31" borderId="14" xfId="0" applyNumberFormat="1" applyFont="1" applyFill="1" applyBorder="1" applyAlignment="1">
      <alignment horizontal="center" vertical="center"/>
    </xf>
    <xf numFmtId="2" fontId="3" fillId="31" borderId="14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30" borderId="10" xfId="0" applyFont="1" applyFill="1" applyBorder="1" applyAlignment="1">
      <alignment/>
    </xf>
    <xf numFmtId="4" fontId="3" fillId="3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4" fontId="8" fillId="0" borderId="0" xfId="0" applyNumberFormat="1" applyFont="1" applyAlignment="1">
      <alignment vertical="center"/>
    </xf>
    <xf numFmtId="0" fontId="2" fillId="0" borderId="0" xfId="0" applyFont="1" applyAlignment="1">
      <alignment horizontal="right" wrapText="1"/>
    </xf>
    <xf numFmtId="0" fontId="14" fillId="0" borderId="12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12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2" fillId="0" borderId="0" xfId="0" applyFont="1" applyAlignment="1">
      <alignment horizontal="right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0" fontId="3" fillId="31" borderId="12" xfId="0" applyFont="1" applyFill="1" applyBorder="1" applyAlignment="1">
      <alignment horizontal="left" vertical="center"/>
    </xf>
    <xf numFmtId="0" fontId="3" fillId="31" borderId="15" xfId="0" applyFont="1" applyFill="1" applyBorder="1" applyAlignment="1">
      <alignment horizontal="left" vertical="center"/>
    </xf>
    <xf numFmtId="0" fontId="3" fillId="31" borderId="16" xfId="0" applyFont="1" applyFill="1" applyBorder="1" applyAlignment="1">
      <alignment horizontal="left" vertical="center"/>
    </xf>
    <xf numFmtId="0" fontId="9" fillId="31" borderId="13" xfId="0" applyNumberFormat="1" applyFont="1" applyFill="1" applyBorder="1" applyAlignment="1">
      <alignment horizontal="center" vertical="center" wrapText="1"/>
    </xf>
    <xf numFmtId="0" fontId="9" fillId="31" borderId="14" xfId="0" applyNumberFormat="1" applyFont="1" applyFill="1" applyBorder="1" applyAlignment="1">
      <alignment horizontal="center" vertical="center" wrapText="1"/>
    </xf>
    <xf numFmtId="0" fontId="9" fillId="31" borderId="18" xfId="0" applyNumberFormat="1" applyFont="1" applyFill="1" applyBorder="1" applyAlignment="1">
      <alignment horizontal="center" vertical="center" wrapText="1"/>
    </xf>
    <xf numFmtId="0" fontId="3" fillId="31" borderId="13" xfId="0" applyNumberFormat="1" applyFont="1" applyFill="1" applyBorder="1" applyAlignment="1">
      <alignment horizontal="center" vertical="center" wrapText="1"/>
    </xf>
    <xf numFmtId="0" fontId="3" fillId="31" borderId="14" xfId="0" applyNumberFormat="1" applyFont="1" applyFill="1" applyBorder="1" applyAlignment="1">
      <alignment horizontal="center" vertical="center" wrapText="1"/>
    </xf>
    <xf numFmtId="0" fontId="3" fillId="31" borderId="18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2" fontId="3" fillId="0" borderId="13" xfId="0" applyNumberFormat="1" applyFont="1" applyFill="1" applyBorder="1" applyAlignment="1">
      <alignment horizontal="left" vertical="center" wrapText="1"/>
    </xf>
    <xf numFmtId="2" fontId="3" fillId="0" borderId="14" xfId="0" applyNumberFormat="1" applyFont="1" applyFill="1" applyBorder="1" applyAlignment="1">
      <alignment horizontal="left" vertical="center" wrapText="1"/>
    </xf>
    <xf numFmtId="2" fontId="3" fillId="0" borderId="18" xfId="0" applyNumberFormat="1" applyFont="1" applyFill="1" applyBorder="1" applyAlignment="1">
      <alignment horizontal="left" vertical="center" wrapText="1"/>
    </xf>
    <xf numFmtId="0" fontId="9" fillId="0" borderId="12" xfId="0" applyNumberFormat="1" applyFont="1" applyFill="1" applyBorder="1" applyAlignment="1">
      <alignment horizontal="left" vertical="center" wrapText="1"/>
    </xf>
    <xf numFmtId="0" fontId="9" fillId="0" borderId="15" xfId="0" applyNumberFormat="1" applyFont="1" applyFill="1" applyBorder="1" applyAlignment="1">
      <alignment horizontal="left" vertical="center" wrapText="1"/>
    </xf>
    <xf numFmtId="0" fontId="9" fillId="0" borderId="16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16" fontId="3" fillId="0" borderId="10" xfId="0" applyNumberFormat="1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left" vertical="center"/>
    </xf>
    <xf numFmtId="0" fontId="11" fillId="4" borderId="15" xfId="0" applyFont="1" applyFill="1" applyBorder="1" applyAlignment="1">
      <alignment horizontal="left" vertical="center"/>
    </xf>
    <xf numFmtId="0" fontId="11" fillId="4" borderId="16" xfId="0" applyFont="1" applyFill="1" applyBorder="1" applyAlignment="1">
      <alignment horizontal="left" vertical="center"/>
    </xf>
    <xf numFmtId="4" fontId="9" fillId="31" borderId="13" xfId="0" applyNumberFormat="1" applyFont="1" applyFill="1" applyBorder="1" applyAlignment="1">
      <alignment horizontal="center" vertical="center"/>
    </xf>
    <xf numFmtId="4" fontId="9" fillId="31" borderId="14" xfId="0" applyNumberFormat="1" applyFont="1" applyFill="1" applyBorder="1" applyAlignment="1">
      <alignment horizontal="center" vertical="center"/>
    </xf>
    <xf numFmtId="4" fontId="9" fillId="31" borderId="18" xfId="0" applyNumberFormat="1" applyFont="1" applyFill="1" applyBorder="1" applyAlignment="1">
      <alignment horizontal="center" vertical="center"/>
    </xf>
    <xf numFmtId="4" fontId="9" fillId="4" borderId="13" xfId="0" applyNumberFormat="1" applyFont="1" applyFill="1" applyBorder="1" applyAlignment="1">
      <alignment horizontal="center" vertical="center"/>
    </xf>
    <xf numFmtId="4" fontId="9" fillId="4" borderId="14" xfId="0" applyNumberFormat="1" applyFont="1" applyFill="1" applyBorder="1" applyAlignment="1">
      <alignment horizontal="center" vertical="center"/>
    </xf>
    <xf numFmtId="4" fontId="9" fillId="4" borderId="18" xfId="0" applyNumberFormat="1" applyFont="1" applyFill="1" applyBorder="1" applyAlignment="1">
      <alignment horizontal="center" vertical="center"/>
    </xf>
    <xf numFmtId="2" fontId="3" fillId="31" borderId="13" xfId="0" applyNumberFormat="1" applyFont="1" applyFill="1" applyBorder="1" applyAlignment="1">
      <alignment horizontal="center" vertical="center"/>
    </xf>
    <xf numFmtId="2" fontId="3" fillId="31" borderId="14" xfId="0" applyNumberFormat="1" applyFont="1" applyFill="1" applyBorder="1" applyAlignment="1">
      <alignment horizontal="center" vertical="center"/>
    </xf>
    <xf numFmtId="2" fontId="3" fillId="31" borderId="18" xfId="0" applyNumberFormat="1" applyFont="1" applyFill="1" applyBorder="1" applyAlignment="1">
      <alignment horizontal="center" vertical="center"/>
    </xf>
    <xf numFmtId="0" fontId="3" fillId="4" borderId="10" xfId="0" applyNumberFormat="1" applyFont="1" applyFill="1" applyBorder="1" applyAlignment="1">
      <alignment horizontal="center" vertical="center" wrapText="1"/>
    </xf>
    <xf numFmtId="0" fontId="10" fillId="4" borderId="10" xfId="0" applyNumberFormat="1" applyFont="1" applyFill="1" applyBorder="1" applyAlignment="1">
      <alignment horizontal="left" vertical="center" wrapText="1"/>
    </xf>
    <xf numFmtId="2" fontId="11" fillId="4" borderId="13" xfId="0" applyNumberFormat="1" applyFont="1" applyFill="1" applyBorder="1" applyAlignment="1">
      <alignment horizontal="left" vertical="center" wrapText="1"/>
    </xf>
    <xf numFmtId="2" fontId="11" fillId="4" borderId="14" xfId="0" applyNumberFormat="1" applyFont="1" applyFill="1" applyBorder="1" applyAlignment="1">
      <alignment horizontal="left" vertical="center" wrapText="1"/>
    </xf>
    <xf numFmtId="2" fontId="11" fillId="4" borderId="18" xfId="0" applyNumberFormat="1" applyFont="1" applyFill="1" applyBorder="1" applyAlignment="1">
      <alignment horizontal="left" vertical="center" wrapText="1"/>
    </xf>
    <xf numFmtId="2" fontId="3" fillId="4" borderId="13" xfId="0" applyNumberFormat="1" applyFont="1" applyFill="1" applyBorder="1" applyAlignment="1">
      <alignment horizontal="center" vertical="center"/>
    </xf>
    <xf numFmtId="2" fontId="3" fillId="4" borderId="14" xfId="0" applyNumberFormat="1" applyFont="1" applyFill="1" applyBorder="1" applyAlignment="1">
      <alignment horizontal="center" vertical="center"/>
    </xf>
    <xf numFmtId="2" fontId="3" fillId="4" borderId="18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9" fillId="31" borderId="10" xfId="0" applyNumberFormat="1" applyFont="1" applyFill="1" applyBorder="1" applyAlignment="1">
      <alignment horizontal="center" vertical="center" wrapText="1"/>
    </xf>
    <xf numFmtId="0" fontId="9" fillId="31" borderId="10" xfId="0" applyNumberFormat="1" applyFont="1" applyFill="1" applyBorder="1" applyAlignment="1">
      <alignment horizontal="left" vertical="center" wrapText="1"/>
    </xf>
    <xf numFmtId="0" fontId="3" fillId="31" borderId="10" xfId="0" applyNumberFormat="1" applyFont="1" applyFill="1" applyBorder="1" applyAlignment="1">
      <alignment horizontal="center" vertical="center" wrapText="1"/>
    </xf>
    <xf numFmtId="2" fontId="3" fillId="31" borderId="13" xfId="0" applyNumberFormat="1" applyFont="1" applyFill="1" applyBorder="1" applyAlignment="1">
      <alignment horizontal="left" vertical="center" wrapText="1"/>
    </xf>
    <xf numFmtId="2" fontId="3" fillId="31" borderId="14" xfId="0" applyNumberFormat="1" applyFont="1" applyFill="1" applyBorder="1" applyAlignment="1">
      <alignment horizontal="left" vertical="center" wrapText="1"/>
    </xf>
    <xf numFmtId="2" fontId="3" fillId="31" borderId="18" xfId="0" applyNumberFormat="1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SheetLayoutView="115" zoomScalePageLayoutView="0" workbookViewId="0" topLeftCell="A1">
      <selection activeCell="E1" sqref="E1:I1"/>
    </sheetView>
  </sheetViews>
  <sheetFormatPr defaultColWidth="9.140625" defaultRowHeight="15"/>
  <cols>
    <col min="1" max="1" width="35.421875" style="43" customWidth="1"/>
    <col min="2" max="2" width="16.28125" style="43" customWidth="1"/>
    <col min="3" max="3" width="12.7109375" style="43" customWidth="1"/>
    <col min="4" max="4" width="14.8515625" style="43" customWidth="1"/>
    <col min="5" max="5" width="14.00390625" style="43" customWidth="1"/>
    <col min="6" max="8" width="14.28125" style="43" bestFit="1" customWidth="1"/>
    <col min="9" max="9" width="15.28125" style="43" customWidth="1"/>
    <col min="10" max="16384" width="9.140625" style="43" customWidth="1"/>
  </cols>
  <sheetData>
    <row r="1" spans="5:9" ht="32.25" customHeight="1">
      <c r="E1" s="58" t="s">
        <v>68</v>
      </c>
      <c r="F1" s="58"/>
      <c r="G1" s="58"/>
      <c r="H1" s="58"/>
      <c r="I1" s="58"/>
    </row>
    <row r="2" spans="5:10" ht="15">
      <c r="E2" s="23"/>
      <c r="G2" s="65" t="s">
        <v>36</v>
      </c>
      <c r="H2" s="65"/>
      <c r="I2" s="65"/>
      <c r="J2" s="24"/>
    </row>
    <row r="4" spans="1:9" ht="36.75" customHeight="1">
      <c r="A4" s="71" t="s">
        <v>40</v>
      </c>
      <c r="B4" s="71"/>
      <c r="C4" s="71"/>
      <c r="D4" s="71"/>
      <c r="E4" s="71"/>
      <c r="F4" s="71"/>
      <c r="G4" s="71"/>
      <c r="H4" s="71"/>
      <c r="I4" s="71"/>
    </row>
    <row r="6" spans="1:9" ht="30" customHeight="1">
      <c r="A6" s="66" t="s">
        <v>9</v>
      </c>
      <c r="B6" s="68" t="s">
        <v>16</v>
      </c>
      <c r="C6" s="70" t="s">
        <v>15</v>
      </c>
      <c r="D6" s="70"/>
      <c r="E6" s="70"/>
      <c r="F6" s="70"/>
      <c r="G6" s="70"/>
      <c r="H6" s="70"/>
      <c r="I6" s="70"/>
    </row>
    <row r="7" spans="1:9" ht="16.5" customHeight="1">
      <c r="A7" s="67"/>
      <c r="B7" s="69"/>
      <c r="C7" s="27">
        <v>2014</v>
      </c>
      <c r="D7" s="27">
        <v>2015</v>
      </c>
      <c r="E7" s="37">
        <v>2016</v>
      </c>
      <c r="F7" s="37">
        <v>2017</v>
      </c>
      <c r="G7" s="27">
        <v>2018</v>
      </c>
      <c r="H7" s="27">
        <v>2019</v>
      </c>
      <c r="I7" s="28">
        <v>2020</v>
      </c>
    </row>
    <row r="8" spans="1:9" ht="16.5" customHeight="1">
      <c r="A8" s="25">
        <v>1</v>
      </c>
      <c r="B8" s="26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8">
        <v>9</v>
      </c>
    </row>
    <row r="9" spans="1:9" ht="19.5" customHeight="1">
      <c r="A9" s="29" t="s">
        <v>31</v>
      </c>
      <c r="B9" s="30">
        <f>B11+B12+B13+B14</f>
        <v>40885435.11</v>
      </c>
      <c r="C9" s="30">
        <f aca="true" t="shared" si="0" ref="C9:I9">C11+C12+C13+C14</f>
        <v>859086.3700000001</v>
      </c>
      <c r="D9" s="30">
        <f t="shared" si="0"/>
        <v>11749000</v>
      </c>
      <c r="E9" s="30">
        <f t="shared" si="0"/>
        <v>12344392.63</v>
      </c>
      <c r="F9" s="30">
        <f t="shared" si="0"/>
        <v>199885.74</v>
      </c>
      <c r="G9" s="30">
        <f t="shared" si="0"/>
        <v>7771957.81</v>
      </c>
      <c r="H9" s="30">
        <f t="shared" si="0"/>
        <v>3902501.6</v>
      </c>
      <c r="I9" s="30">
        <f t="shared" si="0"/>
        <v>4058610.96</v>
      </c>
    </row>
    <row r="10" spans="1:9" ht="16.5" customHeight="1">
      <c r="A10" s="59" t="s">
        <v>11</v>
      </c>
      <c r="B10" s="60"/>
      <c r="C10" s="60"/>
      <c r="D10" s="60"/>
      <c r="E10" s="60"/>
      <c r="F10" s="60"/>
      <c r="G10" s="60"/>
      <c r="H10" s="60"/>
      <c r="I10" s="61"/>
    </row>
    <row r="11" spans="1:9" ht="16.5" customHeight="1">
      <c r="A11" s="31" t="s">
        <v>12</v>
      </c>
      <c r="B11" s="32">
        <f>C11+D11+E11+F11+G11+H11+I11</f>
        <v>26456023.69</v>
      </c>
      <c r="C11" s="33">
        <f>C18</f>
        <v>548918.06</v>
      </c>
      <c r="D11" s="33">
        <f aca="true" t="shared" si="1" ref="D11:I11">D18</f>
        <v>11749000</v>
      </c>
      <c r="E11" s="33">
        <f t="shared" si="1"/>
        <v>12344392.63</v>
      </c>
      <c r="F11" s="33">
        <f t="shared" si="1"/>
        <v>199885.74</v>
      </c>
      <c r="G11" s="33">
        <f t="shared" si="1"/>
        <v>1613827.26</v>
      </c>
      <c r="H11" s="33">
        <f t="shared" si="1"/>
        <v>0</v>
      </c>
      <c r="I11" s="33">
        <f t="shared" si="1"/>
        <v>0</v>
      </c>
    </row>
    <row r="12" spans="1:9" ht="16.5" customHeight="1">
      <c r="A12" s="31" t="s">
        <v>42</v>
      </c>
      <c r="B12" s="32">
        <f>C12+D12+E12+F12+G12+H12+I12</f>
        <v>14429411.419999998</v>
      </c>
      <c r="C12" s="33">
        <f aca="true" t="shared" si="2" ref="C12:I14">C19</f>
        <v>310168.31</v>
      </c>
      <c r="D12" s="33">
        <f t="shared" si="2"/>
        <v>0</v>
      </c>
      <c r="E12" s="33">
        <f t="shared" si="2"/>
        <v>0</v>
      </c>
      <c r="F12" s="33">
        <f t="shared" si="2"/>
        <v>0</v>
      </c>
      <c r="G12" s="33">
        <f t="shared" si="2"/>
        <v>6158130.55</v>
      </c>
      <c r="H12" s="33">
        <f t="shared" si="2"/>
        <v>3902501.6</v>
      </c>
      <c r="I12" s="33">
        <f t="shared" si="2"/>
        <v>4058610.96</v>
      </c>
    </row>
    <row r="13" spans="1:9" ht="16.5" customHeight="1">
      <c r="A13" s="31" t="s">
        <v>43</v>
      </c>
      <c r="B13" s="32">
        <f>C13+D13+E13+F13+G13+H13+I13</f>
        <v>0</v>
      </c>
      <c r="C13" s="33">
        <f t="shared" si="2"/>
        <v>0</v>
      </c>
      <c r="D13" s="33">
        <f t="shared" si="2"/>
        <v>0</v>
      </c>
      <c r="E13" s="33">
        <f t="shared" si="2"/>
        <v>0</v>
      </c>
      <c r="F13" s="33">
        <f t="shared" si="2"/>
        <v>0</v>
      </c>
      <c r="G13" s="33">
        <f t="shared" si="2"/>
        <v>0</v>
      </c>
      <c r="H13" s="33">
        <f t="shared" si="2"/>
        <v>0</v>
      </c>
      <c r="I13" s="33">
        <f t="shared" si="2"/>
        <v>0</v>
      </c>
    </row>
    <row r="14" spans="1:9" ht="16.5" customHeight="1">
      <c r="A14" s="31" t="s">
        <v>13</v>
      </c>
      <c r="B14" s="32">
        <f>C14+D14+E14+F14+G14+H14+I14</f>
        <v>0</v>
      </c>
      <c r="C14" s="33">
        <f t="shared" si="2"/>
        <v>0</v>
      </c>
      <c r="D14" s="33">
        <f t="shared" si="2"/>
        <v>0</v>
      </c>
      <c r="E14" s="33">
        <f t="shared" si="2"/>
        <v>0</v>
      </c>
      <c r="F14" s="33">
        <f t="shared" si="2"/>
        <v>0</v>
      </c>
      <c r="G14" s="33">
        <f t="shared" si="2"/>
        <v>0</v>
      </c>
      <c r="H14" s="33">
        <f t="shared" si="2"/>
        <v>0</v>
      </c>
      <c r="I14" s="33">
        <f t="shared" si="2"/>
        <v>0</v>
      </c>
    </row>
    <row r="15" spans="1:9" ht="16.5" customHeight="1">
      <c r="A15" s="62" t="s">
        <v>14</v>
      </c>
      <c r="B15" s="63"/>
      <c r="C15" s="63"/>
      <c r="D15" s="63"/>
      <c r="E15" s="63"/>
      <c r="F15" s="63"/>
      <c r="G15" s="63"/>
      <c r="H15" s="63"/>
      <c r="I15" s="64"/>
    </row>
    <row r="16" spans="1:9" ht="39.75" customHeight="1">
      <c r="A16" s="34" t="s">
        <v>59</v>
      </c>
      <c r="B16" s="30">
        <f>B18+B19+B20+B21</f>
        <v>40885435.11</v>
      </c>
      <c r="C16" s="30">
        <f aca="true" t="shared" si="3" ref="C16:I16">C18+C19+C20+C21</f>
        <v>859086.3700000001</v>
      </c>
      <c r="D16" s="30">
        <f t="shared" si="3"/>
        <v>11749000</v>
      </c>
      <c r="E16" s="30">
        <f t="shared" si="3"/>
        <v>12344392.63</v>
      </c>
      <c r="F16" s="30">
        <f t="shared" si="3"/>
        <v>199885.74</v>
      </c>
      <c r="G16" s="30">
        <f t="shared" si="3"/>
        <v>7771957.81</v>
      </c>
      <c r="H16" s="30">
        <f t="shared" si="3"/>
        <v>3902501.6</v>
      </c>
      <c r="I16" s="30">
        <f t="shared" si="3"/>
        <v>4058610.96</v>
      </c>
    </row>
    <row r="17" spans="1:9" ht="16.5" customHeight="1">
      <c r="A17" s="59" t="s">
        <v>11</v>
      </c>
      <c r="B17" s="60"/>
      <c r="C17" s="60"/>
      <c r="D17" s="60"/>
      <c r="E17" s="60"/>
      <c r="F17" s="60"/>
      <c r="G17" s="60"/>
      <c r="H17" s="60"/>
      <c r="I17" s="61"/>
    </row>
    <row r="18" spans="1:9" ht="16.5" customHeight="1">
      <c r="A18" s="31" t="s">
        <v>12</v>
      </c>
      <c r="B18" s="35">
        <f>C18+D18+E18+F18+G18+H18+I18</f>
        <v>26456023.69</v>
      </c>
      <c r="C18" s="33">
        <f>'Приложение 2'!F68</f>
        <v>548918.06</v>
      </c>
      <c r="D18" s="33">
        <f>'Приложение 2'!G68</f>
        <v>11749000</v>
      </c>
      <c r="E18" s="33">
        <f>'Приложение 2'!H68</f>
        <v>12344392.63</v>
      </c>
      <c r="F18" s="33">
        <f>'Приложение 2'!I68</f>
        <v>199885.74</v>
      </c>
      <c r="G18" s="33">
        <f>'Приложение 2'!J68</f>
        <v>1613827.26</v>
      </c>
      <c r="H18" s="33">
        <f>'Приложение 2'!K68</f>
        <v>0</v>
      </c>
      <c r="I18" s="33">
        <f>'Приложение 2'!L68</f>
        <v>0</v>
      </c>
    </row>
    <row r="19" spans="1:9" ht="16.5" customHeight="1">
      <c r="A19" s="31" t="s">
        <v>42</v>
      </c>
      <c r="B19" s="35">
        <f>C19+D19+E19+F19+G19+H19+I19</f>
        <v>14429411.419999998</v>
      </c>
      <c r="C19" s="33">
        <f>'Приложение 2'!F69</f>
        <v>310168.31</v>
      </c>
      <c r="D19" s="33">
        <f>'Приложение 2'!G69</f>
        <v>0</v>
      </c>
      <c r="E19" s="33">
        <f>'Приложение 2'!H69</f>
        <v>0</v>
      </c>
      <c r="F19" s="33">
        <f>'Приложение 2'!I69</f>
        <v>0</v>
      </c>
      <c r="G19" s="33">
        <f>'Приложение 2'!J69</f>
        <v>6158130.55</v>
      </c>
      <c r="H19" s="33">
        <f>'Приложение 2'!K69</f>
        <v>3902501.6</v>
      </c>
      <c r="I19" s="33">
        <f>'Приложение 2'!L69</f>
        <v>4058610.96</v>
      </c>
    </row>
    <row r="20" spans="1:9" ht="16.5" customHeight="1">
      <c r="A20" s="31" t="s">
        <v>43</v>
      </c>
      <c r="B20" s="35">
        <f>C20+D20+E20+F20+G20+H20+I20</f>
        <v>0</v>
      </c>
      <c r="C20" s="33">
        <f>'Приложение 2'!F70</f>
        <v>0</v>
      </c>
      <c r="D20" s="33">
        <f>'Приложение 2'!G70</f>
        <v>0</v>
      </c>
      <c r="E20" s="33">
        <f>'Приложение 2'!H70</f>
        <v>0</v>
      </c>
      <c r="F20" s="33">
        <f>'Приложение 2'!I70</f>
        <v>0</v>
      </c>
      <c r="G20" s="33">
        <f>'Приложение 2'!J70</f>
        <v>0</v>
      </c>
      <c r="H20" s="33">
        <f>'Приложение 2'!K70</f>
        <v>0</v>
      </c>
      <c r="I20" s="33">
        <f>'Приложение 2'!L70</f>
        <v>0</v>
      </c>
    </row>
    <row r="21" spans="1:9" ht="16.5" customHeight="1">
      <c r="A21" s="31" t="s">
        <v>13</v>
      </c>
      <c r="B21" s="35">
        <f>C21+D21+E21+F21+G21+H21+I21</f>
        <v>0</v>
      </c>
      <c r="C21" s="33">
        <f>'Приложение 2'!F71</f>
        <v>0</v>
      </c>
      <c r="D21" s="33">
        <f>'Приложение 2'!G71</f>
        <v>0</v>
      </c>
      <c r="E21" s="33">
        <f>'Приложение 2'!H71</f>
        <v>0</v>
      </c>
      <c r="F21" s="33">
        <f>'Приложение 2'!I71</f>
        <v>0</v>
      </c>
      <c r="G21" s="33">
        <f>'Приложение 2'!J71</f>
        <v>0</v>
      </c>
      <c r="H21" s="33">
        <f>'Приложение 2'!K71</f>
        <v>0</v>
      </c>
      <c r="I21" s="33">
        <f>'Приложение 2'!L71</f>
        <v>0</v>
      </c>
    </row>
    <row r="22" spans="1:9" ht="30">
      <c r="A22" s="36" t="s">
        <v>17</v>
      </c>
      <c r="B22" s="35">
        <f>C22+D22+E22+F22+G22+H22+I22</f>
        <v>23527450</v>
      </c>
      <c r="C22" s="33">
        <v>0</v>
      </c>
      <c r="D22" s="33">
        <v>11749000</v>
      </c>
      <c r="E22" s="33">
        <f>'Приложение 2'!H39</f>
        <v>11778450</v>
      </c>
      <c r="F22" s="33">
        <v>0</v>
      </c>
      <c r="G22" s="33">
        <v>0</v>
      </c>
      <c r="H22" s="33">
        <f>H18</f>
        <v>0</v>
      </c>
      <c r="I22" s="33">
        <f>I18</f>
        <v>0</v>
      </c>
    </row>
  </sheetData>
  <sheetProtection/>
  <mergeCells count="9">
    <mergeCell ref="E1:I1"/>
    <mergeCell ref="A10:I10"/>
    <mergeCell ref="A15:I15"/>
    <mergeCell ref="A17:I17"/>
    <mergeCell ref="G2:I2"/>
    <mergeCell ref="A6:A7"/>
    <mergeCell ref="B6:B7"/>
    <mergeCell ref="C6:I6"/>
    <mergeCell ref="A4:I4"/>
  </mergeCells>
  <printOptions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5"/>
  <sheetViews>
    <sheetView tabSelected="1" zoomScaleSheetLayoutView="115" zoomScalePageLayoutView="0" workbookViewId="0" topLeftCell="I1">
      <selection activeCell="A4" sqref="A4:U4"/>
    </sheetView>
  </sheetViews>
  <sheetFormatPr defaultColWidth="9.140625" defaultRowHeight="15"/>
  <cols>
    <col min="1" max="1" width="5.57421875" style="22" customWidth="1"/>
    <col min="2" max="2" width="33.8515625" style="2" customWidth="1"/>
    <col min="3" max="3" width="11.57421875" style="2" customWidth="1"/>
    <col min="4" max="4" width="9.8515625" style="2" customWidth="1"/>
    <col min="5" max="5" width="13.28125" style="3" customWidth="1"/>
    <col min="6" max="6" width="12.421875" style="2" customWidth="1"/>
    <col min="7" max="7" width="13.140625" style="2" customWidth="1"/>
    <col min="8" max="8" width="12.8515625" style="2" customWidth="1"/>
    <col min="9" max="9" width="12.28125" style="2" customWidth="1"/>
    <col min="10" max="10" width="13.7109375" style="2" customWidth="1"/>
    <col min="11" max="11" width="12.28125" style="2" customWidth="1"/>
    <col min="12" max="12" width="14.140625" style="2" customWidth="1"/>
    <col min="13" max="13" width="30.140625" style="2" customWidth="1"/>
    <col min="14" max="14" width="6.00390625" style="2" customWidth="1"/>
    <col min="15" max="15" width="5.8515625" style="2" customWidth="1"/>
    <col min="16" max="16" width="6.00390625" style="2" customWidth="1"/>
    <col min="17" max="17" width="5.7109375" style="2" customWidth="1"/>
    <col min="18" max="18" width="5.8515625" style="2" customWidth="1"/>
    <col min="19" max="19" width="5.421875" style="2" customWidth="1"/>
    <col min="20" max="20" width="6.00390625" style="2" customWidth="1"/>
    <col min="21" max="21" width="21.28125" style="2" customWidth="1"/>
    <col min="22" max="16384" width="9.140625" style="2" customWidth="1"/>
  </cols>
  <sheetData>
    <row r="1" spans="3:21" s="9" customFormat="1" ht="27" customHeight="1"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72" t="s">
        <v>69</v>
      </c>
      <c r="O1" s="72"/>
      <c r="P1" s="72"/>
      <c r="Q1" s="72"/>
      <c r="R1" s="72"/>
      <c r="S1" s="72"/>
      <c r="T1" s="72"/>
      <c r="U1" s="72"/>
    </row>
    <row r="2" spans="1:21" ht="12.75">
      <c r="A2" s="2"/>
      <c r="M2" s="1"/>
      <c r="S2" s="135" t="s">
        <v>37</v>
      </c>
      <c r="T2" s="135"/>
      <c r="U2" s="135"/>
    </row>
    <row r="3" ht="12.75">
      <c r="A3" s="2"/>
    </row>
    <row r="4" spans="1:21" ht="18.75" customHeight="1">
      <c r="A4" s="134" t="s">
        <v>41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</row>
    <row r="5" ht="12.75">
      <c r="A5" s="2"/>
    </row>
    <row r="6" spans="1:21" ht="29.25" customHeight="1">
      <c r="A6" s="118" t="s">
        <v>19</v>
      </c>
      <c r="B6" s="118" t="s">
        <v>18</v>
      </c>
      <c r="C6" s="118" t="s">
        <v>21</v>
      </c>
      <c r="D6" s="130" t="s">
        <v>9</v>
      </c>
      <c r="E6" s="118" t="s">
        <v>23</v>
      </c>
      <c r="F6" s="118"/>
      <c r="G6" s="118"/>
      <c r="H6" s="118"/>
      <c r="I6" s="118"/>
      <c r="J6" s="118"/>
      <c r="K6" s="118"/>
      <c r="L6" s="118"/>
      <c r="M6" s="118" t="s">
        <v>25</v>
      </c>
      <c r="N6" s="118"/>
      <c r="O6" s="118"/>
      <c r="P6" s="118"/>
      <c r="Q6" s="118"/>
      <c r="R6" s="118"/>
      <c r="S6" s="118"/>
      <c r="T6" s="118"/>
      <c r="U6" s="125" t="s">
        <v>26</v>
      </c>
    </row>
    <row r="7" spans="1:21" ht="38.25" customHeight="1">
      <c r="A7" s="118"/>
      <c r="B7" s="118"/>
      <c r="C7" s="118"/>
      <c r="D7" s="131"/>
      <c r="E7" s="5" t="s">
        <v>4</v>
      </c>
      <c r="F7" s="40">
        <v>2014</v>
      </c>
      <c r="G7" s="40">
        <v>2015</v>
      </c>
      <c r="H7" s="41">
        <v>2016</v>
      </c>
      <c r="I7" s="41">
        <v>2017</v>
      </c>
      <c r="J7" s="40">
        <v>2018</v>
      </c>
      <c r="K7" s="40">
        <v>2019</v>
      </c>
      <c r="L7" s="42">
        <v>2020</v>
      </c>
      <c r="M7" s="4" t="s">
        <v>20</v>
      </c>
      <c r="N7" s="40">
        <v>2014</v>
      </c>
      <c r="O7" s="40">
        <v>2015</v>
      </c>
      <c r="P7" s="41">
        <v>2016</v>
      </c>
      <c r="Q7" s="41">
        <v>2017</v>
      </c>
      <c r="R7" s="40">
        <v>2018</v>
      </c>
      <c r="S7" s="40">
        <v>2019</v>
      </c>
      <c r="T7" s="42">
        <v>2020</v>
      </c>
      <c r="U7" s="126"/>
    </row>
    <row r="8" spans="1:21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</row>
    <row r="9" spans="1:21" ht="12.75">
      <c r="A9" s="38"/>
      <c r="B9" s="132" t="s">
        <v>30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</row>
    <row r="10" spans="1:21" ht="12.75">
      <c r="A10" s="39">
        <v>1</v>
      </c>
      <c r="B10" s="93" t="s">
        <v>22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</row>
    <row r="11" spans="1:21" s="9" customFormat="1" ht="12.75">
      <c r="A11" s="88" t="s">
        <v>5</v>
      </c>
      <c r="B11" s="89" t="s">
        <v>38</v>
      </c>
      <c r="C11" s="88" t="s">
        <v>67</v>
      </c>
      <c r="D11" s="7" t="s">
        <v>4</v>
      </c>
      <c r="E11" s="8">
        <f>E12+E13+E14+E15</f>
        <v>951187.46</v>
      </c>
      <c r="F11" s="8">
        <f aca="true" t="shared" si="0" ref="F11:L11">F12+F13+F14+F15</f>
        <v>398918.06</v>
      </c>
      <c r="G11" s="8">
        <f t="shared" si="0"/>
        <v>0</v>
      </c>
      <c r="H11" s="8">
        <f t="shared" si="0"/>
        <v>66042.14</v>
      </c>
      <c r="I11" s="8">
        <f t="shared" si="0"/>
        <v>0</v>
      </c>
      <c r="J11" s="8">
        <f t="shared" si="0"/>
        <v>486227.26</v>
      </c>
      <c r="K11" s="8">
        <f t="shared" si="0"/>
        <v>0</v>
      </c>
      <c r="L11" s="8">
        <f t="shared" si="0"/>
        <v>0</v>
      </c>
      <c r="M11" s="90" t="s">
        <v>34</v>
      </c>
      <c r="N11" s="96">
        <v>5</v>
      </c>
      <c r="O11" s="96">
        <v>0</v>
      </c>
      <c r="P11" s="96">
        <v>1</v>
      </c>
      <c r="Q11" s="96">
        <v>0</v>
      </c>
      <c r="R11" s="96">
        <v>4</v>
      </c>
      <c r="S11" s="96">
        <v>0</v>
      </c>
      <c r="T11" s="96">
        <v>0</v>
      </c>
      <c r="U11" s="127" t="s">
        <v>50</v>
      </c>
    </row>
    <row r="12" spans="1:21" s="9" customFormat="1" ht="12.75">
      <c r="A12" s="88"/>
      <c r="B12" s="89"/>
      <c r="C12" s="88"/>
      <c r="D12" s="10" t="s">
        <v>2</v>
      </c>
      <c r="E12" s="11">
        <f>F12+G12+H12+I12+J12+K12+L12</f>
        <v>951187.46</v>
      </c>
      <c r="F12" s="11">
        <v>398918.06</v>
      </c>
      <c r="G12" s="11">
        <v>0</v>
      </c>
      <c r="H12" s="11">
        <f>85246-19203.86</f>
        <v>66042.14</v>
      </c>
      <c r="I12" s="11">
        <v>0</v>
      </c>
      <c r="J12" s="11">
        <v>486227.26</v>
      </c>
      <c r="K12" s="11">
        <v>0</v>
      </c>
      <c r="L12" s="11">
        <v>0</v>
      </c>
      <c r="M12" s="91"/>
      <c r="N12" s="96"/>
      <c r="O12" s="96"/>
      <c r="P12" s="96"/>
      <c r="Q12" s="96"/>
      <c r="R12" s="96"/>
      <c r="S12" s="96"/>
      <c r="T12" s="96"/>
      <c r="U12" s="128"/>
    </row>
    <row r="13" spans="1:21" s="9" customFormat="1" ht="12.75">
      <c r="A13" s="88"/>
      <c r="B13" s="89"/>
      <c r="C13" s="88"/>
      <c r="D13" s="10" t="s">
        <v>0</v>
      </c>
      <c r="E13" s="11">
        <f>F13+G13+H13+I13+J13+K13+L13</f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91"/>
      <c r="N13" s="96"/>
      <c r="O13" s="96"/>
      <c r="P13" s="96"/>
      <c r="Q13" s="96"/>
      <c r="R13" s="96"/>
      <c r="S13" s="96"/>
      <c r="T13" s="96"/>
      <c r="U13" s="128"/>
    </row>
    <row r="14" spans="1:21" s="9" customFormat="1" ht="12.75">
      <c r="A14" s="88"/>
      <c r="B14" s="89"/>
      <c r="C14" s="88"/>
      <c r="D14" s="10" t="s">
        <v>1</v>
      </c>
      <c r="E14" s="11">
        <f>F14+G14+H14+I14+J14+K14+L14</f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91"/>
      <c r="N14" s="96"/>
      <c r="O14" s="96"/>
      <c r="P14" s="96"/>
      <c r="Q14" s="96"/>
      <c r="R14" s="96"/>
      <c r="S14" s="96"/>
      <c r="T14" s="96"/>
      <c r="U14" s="128"/>
    </row>
    <row r="15" spans="1:21" s="9" customFormat="1" ht="12" customHeight="1">
      <c r="A15" s="88"/>
      <c r="B15" s="89"/>
      <c r="C15" s="88"/>
      <c r="D15" s="10" t="s">
        <v>3</v>
      </c>
      <c r="E15" s="11">
        <f>F15+G15+H15+I15+J15+K15+L15</f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92"/>
      <c r="N15" s="96"/>
      <c r="O15" s="96"/>
      <c r="P15" s="96"/>
      <c r="Q15" s="96"/>
      <c r="R15" s="96"/>
      <c r="S15" s="96"/>
      <c r="T15" s="96"/>
      <c r="U15" s="129"/>
    </row>
    <row r="16" spans="1:21" s="9" customFormat="1" ht="12.75" customHeight="1">
      <c r="A16" s="88" t="s">
        <v>6</v>
      </c>
      <c r="B16" s="89" t="s">
        <v>39</v>
      </c>
      <c r="C16" s="88" t="s">
        <v>66</v>
      </c>
      <c r="D16" s="12" t="s">
        <v>4</v>
      </c>
      <c r="E16" s="8">
        <f aca="true" t="shared" si="1" ref="E16:L16">E17+E18+E19+E20</f>
        <v>660054.05</v>
      </c>
      <c r="F16" s="8">
        <f t="shared" si="1"/>
        <v>460168.31</v>
      </c>
      <c r="G16" s="8">
        <f t="shared" si="1"/>
        <v>0</v>
      </c>
      <c r="H16" s="8">
        <f t="shared" si="1"/>
        <v>0</v>
      </c>
      <c r="I16" s="8">
        <f t="shared" si="1"/>
        <v>199885.74</v>
      </c>
      <c r="J16" s="8">
        <f t="shared" si="1"/>
        <v>0</v>
      </c>
      <c r="K16" s="8">
        <f t="shared" si="1"/>
        <v>0</v>
      </c>
      <c r="L16" s="8">
        <f t="shared" si="1"/>
        <v>0</v>
      </c>
      <c r="M16" s="90" t="s">
        <v>33</v>
      </c>
      <c r="N16" s="96">
        <v>10</v>
      </c>
      <c r="O16" s="96">
        <v>0</v>
      </c>
      <c r="P16" s="96">
        <v>0</v>
      </c>
      <c r="Q16" s="96">
        <v>2</v>
      </c>
      <c r="R16" s="96">
        <v>0</v>
      </c>
      <c r="S16" s="96">
        <v>0</v>
      </c>
      <c r="T16" s="96">
        <v>0</v>
      </c>
      <c r="U16" s="127" t="s">
        <v>50</v>
      </c>
    </row>
    <row r="17" spans="1:21" s="9" customFormat="1" ht="12.75">
      <c r="A17" s="88"/>
      <c r="B17" s="89"/>
      <c r="C17" s="88"/>
      <c r="D17" s="10" t="s">
        <v>2</v>
      </c>
      <c r="E17" s="11">
        <f>F17+G17+H17+I17+J17+K17+L17</f>
        <v>349885.74</v>
      </c>
      <c r="F17" s="11">
        <v>150000</v>
      </c>
      <c r="G17" s="11">
        <v>0</v>
      </c>
      <c r="H17" s="11">
        <v>0</v>
      </c>
      <c r="I17" s="11">
        <v>199885.74</v>
      </c>
      <c r="J17" s="11">
        <v>0</v>
      </c>
      <c r="K17" s="11">
        <v>0</v>
      </c>
      <c r="L17" s="11">
        <v>0</v>
      </c>
      <c r="M17" s="91"/>
      <c r="N17" s="96"/>
      <c r="O17" s="96"/>
      <c r="P17" s="96"/>
      <c r="Q17" s="96"/>
      <c r="R17" s="96"/>
      <c r="S17" s="96"/>
      <c r="T17" s="96"/>
      <c r="U17" s="128"/>
    </row>
    <row r="18" spans="1:21" s="9" customFormat="1" ht="12.75">
      <c r="A18" s="88"/>
      <c r="B18" s="89"/>
      <c r="C18" s="88"/>
      <c r="D18" s="10" t="s">
        <v>0</v>
      </c>
      <c r="E18" s="11">
        <f>F18+G18+H18+I18+J18+K18+L18</f>
        <v>310168.31</v>
      </c>
      <c r="F18" s="11">
        <v>310168.31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91"/>
      <c r="N18" s="96"/>
      <c r="O18" s="96"/>
      <c r="P18" s="96"/>
      <c r="Q18" s="96"/>
      <c r="R18" s="96"/>
      <c r="S18" s="96"/>
      <c r="T18" s="96"/>
      <c r="U18" s="128"/>
    </row>
    <row r="19" spans="1:21" s="9" customFormat="1" ht="12.75">
      <c r="A19" s="88"/>
      <c r="B19" s="89"/>
      <c r="C19" s="88"/>
      <c r="D19" s="10" t="s">
        <v>1</v>
      </c>
      <c r="E19" s="11">
        <f>F19+G19+H19+I19+J19+K19+L19</f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91"/>
      <c r="N19" s="96"/>
      <c r="O19" s="96"/>
      <c r="P19" s="96"/>
      <c r="Q19" s="96"/>
      <c r="R19" s="96"/>
      <c r="S19" s="96"/>
      <c r="T19" s="96"/>
      <c r="U19" s="128"/>
    </row>
    <row r="20" spans="1:21" s="9" customFormat="1" ht="12.75">
      <c r="A20" s="88"/>
      <c r="B20" s="89"/>
      <c r="C20" s="88"/>
      <c r="D20" s="10" t="s">
        <v>3</v>
      </c>
      <c r="E20" s="11">
        <f>F20+G20+H20+I20+J20+K20+L20</f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92"/>
      <c r="N20" s="96"/>
      <c r="O20" s="96"/>
      <c r="P20" s="96"/>
      <c r="Q20" s="96"/>
      <c r="R20" s="96"/>
      <c r="S20" s="96"/>
      <c r="T20" s="96"/>
      <c r="U20" s="129"/>
    </row>
    <row r="21" spans="1:21" s="9" customFormat="1" ht="12.75">
      <c r="A21" s="97" t="s">
        <v>45</v>
      </c>
      <c r="B21" s="89" t="s">
        <v>48</v>
      </c>
      <c r="C21" s="88" t="s">
        <v>65</v>
      </c>
      <c r="D21" s="12" t="s">
        <v>4</v>
      </c>
      <c r="E21" s="8">
        <f aca="true" t="shared" si="2" ref="E21:L21">E22+E23+E24+E25</f>
        <v>499900.49</v>
      </c>
      <c r="F21" s="8">
        <f t="shared" si="2"/>
        <v>0</v>
      </c>
      <c r="G21" s="8">
        <f t="shared" si="2"/>
        <v>0</v>
      </c>
      <c r="H21" s="8">
        <f t="shared" si="2"/>
        <v>499900.49</v>
      </c>
      <c r="I21" s="8">
        <f t="shared" si="2"/>
        <v>0</v>
      </c>
      <c r="J21" s="8">
        <f t="shared" si="2"/>
        <v>0</v>
      </c>
      <c r="K21" s="8">
        <f t="shared" si="2"/>
        <v>0</v>
      </c>
      <c r="L21" s="8">
        <f t="shared" si="2"/>
        <v>0</v>
      </c>
      <c r="M21" s="90" t="s">
        <v>47</v>
      </c>
      <c r="N21" s="96">
        <v>0</v>
      </c>
      <c r="O21" s="96">
        <v>0</v>
      </c>
      <c r="P21" s="96">
        <v>1</v>
      </c>
      <c r="Q21" s="96">
        <v>0</v>
      </c>
      <c r="R21" s="96">
        <v>0</v>
      </c>
      <c r="S21" s="96">
        <v>0</v>
      </c>
      <c r="T21" s="96">
        <v>0</v>
      </c>
      <c r="U21" s="76" t="s">
        <v>46</v>
      </c>
    </row>
    <row r="22" spans="1:21" s="9" customFormat="1" ht="12.75">
      <c r="A22" s="88"/>
      <c r="B22" s="89"/>
      <c r="C22" s="88"/>
      <c r="D22" s="10" t="s">
        <v>2</v>
      </c>
      <c r="E22" s="11">
        <f>F22+G22+H22+I22+J22+K22+L22</f>
        <v>499900.49</v>
      </c>
      <c r="F22" s="11">
        <v>0</v>
      </c>
      <c r="G22" s="11">
        <v>0</v>
      </c>
      <c r="H22" s="11">
        <f>546613.49-100-46613</f>
        <v>499900.49</v>
      </c>
      <c r="I22" s="11">
        <v>0</v>
      </c>
      <c r="J22" s="11">
        <v>0</v>
      </c>
      <c r="K22" s="11">
        <v>0</v>
      </c>
      <c r="L22" s="11">
        <v>0</v>
      </c>
      <c r="M22" s="91"/>
      <c r="N22" s="96"/>
      <c r="O22" s="96"/>
      <c r="P22" s="96"/>
      <c r="Q22" s="96"/>
      <c r="R22" s="96"/>
      <c r="S22" s="96"/>
      <c r="T22" s="96"/>
      <c r="U22" s="77"/>
    </row>
    <row r="23" spans="1:21" s="9" customFormat="1" ht="12.75">
      <c r="A23" s="88"/>
      <c r="B23" s="89"/>
      <c r="C23" s="88"/>
      <c r="D23" s="10" t="s">
        <v>0</v>
      </c>
      <c r="E23" s="11">
        <f>F23+G23+H23+I23+J23+K23+L23</f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91"/>
      <c r="N23" s="96"/>
      <c r="O23" s="96"/>
      <c r="P23" s="96"/>
      <c r="Q23" s="96"/>
      <c r="R23" s="96"/>
      <c r="S23" s="96"/>
      <c r="T23" s="96"/>
      <c r="U23" s="77"/>
    </row>
    <row r="24" spans="1:21" s="9" customFormat="1" ht="12.75">
      <c r="A24" s="88"/>
      <c r="B24" s="89"/>
      <c r="C24" s="88"/>
      <c r="D24" s="10" t="s">
        <v>1</v>
      </c>
      <c r="E24" s="11">
        <f>F24+G24+H24+I24+J24+K24+L24</f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91"/>
      <c r="N24" s="96"/>
      <c r="O24" s="96"/>
      <c r="P24" s="96"/>
      <c r="Q24" s="96"/>
      <c r="R24" s="96"/>
      <c r="S24" s="96"/>
      <c r="T24" s="96"/>
      <c r="U24" s="77"/>
    </row>
    <row r="25" spans="1:21" s="9" customFormat="1" ht="27.75" customHeight="1">
      <c r="A25" s="88"/>
      <c r="B25" s="89"/>
      <c r="C25" s="88"/>
      <c r="D25" s="10" t="s">
        <v>3</v>
      </c>
      <c r="E25" s="11">
        <f>F25+G25+H25+I25+J25+K25+L25</f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92"/>
      <c r="N25" s="96"/>
      <c r="O25" s="96"/>
      <c r="P25" s="96"/>
      <c r="Q25" s="96"/>
      <c r="R25" s="96"/>
      <c r="S25" s="96"/>
      <c r="T25" s="96"/>
      <c r="U25" s="78"/>
    </row>
    <row r="26" spans="1:21" s="9" customFormat="1" ht="12.75">
      <c r="A26" s="97" t="s">
        <v>60</v>
      </c>
      <c r="B26" s="89" t="s">
        <v>61</v>
      </c>
      <c r="C26" s="88" t="s">
        <v>64</v>
      </c>
      <c r="D26" s="12" t="s">
        <v>4</v>
      </c>
      <c r="E26" s="8">
        <f aca="true" t="shared" si="3" ref="E26:L26">E27+E28+E29+E30</f>
        <v>3533320.15</v>
      </c>
      <c r="F26" s="8">
        <f t="shared" si="3"/>
        <v>0</v>
      </c>
      <c r="G26" s="8">
        <f t="shared" si="3"/>
        <v>0</v>
      </c>
      <c r="H26" s="8">
        <f t="shared" si="3"/>
        <v>0</v>
      </c>
      <c r="I26" s="8">
        <f t="shared" si="3"/>
        <v>0</v>
      </c>
      <c r="J26" s="8">
        <f t="shared" si="3"/>
        <v>3533320.15</v>
      </c>
      <c r="K26" s="8">
        <f t="shared" si="3"/>
        <v>0</v>
      </c>
      <c r="L26" s="8">
        <f t="shared" si="3"/>
        <v>0</v>
      </c>
      <c r="M26" s="90" t="s">
        <v>47</v>
      </c>
      <c r="N26" s="96">
        <v>0</v>
      </c>
      <c r="O26" s="96">
        <v>0</v>
      </c>
      <c r="P26" s="96">
        <v>0</v>
      </c>
      <c r="Q26" s="96">
        <v>0</v>
      </c>
      <c r="R26" s="96">
        <v>1</v>
      </c>
      <c r="S26" s="96">
        <v>0</v>
      </c>
      <c r="T26" s="96">
        <v>0</v>
      </c>
      <c r="U26" s="76" t="s">
        <v>29</v>
      </c>
    </row>
    <row r="27" spans="1:21" s="9" customFormat="1" ht="12.75">
      <c r="A27" s="88"/>
      <c r="B27" s="89"/>
      <c r="C27" s="88"/>
      <c r="D27" s="10" t="s">
        <v>2</v>
      </c>
      <c r="E27" s="11">
        <f>F27+G27+H27+I27+J27+K27+L27</f>
        <v>1127600</v>
      </c>
      <c r="F27" s="11">
        <v>0</v>
      </c>
      <c r="G27" s="11">
        <v>0</v>
      </c>
      <c r="H27" s="11">
        <v>0</v>
      </c>
      <c r="I27" s="11">
        <v>0</v>
      </c>
      <c r="J27" s="11">
        <v>1127600</v>
      </c>
      <c r="K27" s="11">
        <v>0</v>
      </c>
      <c r="L27" s="11">
        <v>0</v>
      </c>
      <c r="M27" s="91"/>
      <c r="N27" s="96"/>
      <c r="O27" s="96"/>
      <c r="P27" s="96"/>
      <c r="Q27" s="96"/>
      <c r="R27" s="96"/>
      <c r="S27" s="96"/>
      <c r="T27" s="96"/>
      <c r="U27" s="77"/>
    </row>
    <row r="28" spans="1:21" s="9" customFormat="1" ht="12.75">
      <c r="A28" s="88"/>
      <c r="B28" s="89"/>
      <c r="C28" s="88"/>
      <c r="D28" s="10" t="s">
        <v>0</v>
      </c>
      <c r="E28" s="11">
        <f>F28+G28+H28+I28+J28+K28+L28</f>
        <v>2405720.15</v>
      </c>
      <c r="F28" s="11">
        <v>0</v>
      </c>
      <c r="G28" s="11">
        <v>0</v>
      </c>
      <c r="H28" s="11">
        <v>0</v>
      </c>
      <c r="I28" s="11">
        <v>0</v>
      </c>
      <c r="J28" s="11">
        <v>2405720.15</v>
      </c>
      <c r="K28" s="11">
        <v>0</v>
      </c>
      <c r="L28" s="11">
        <v>0</v>
      </c>
      <c r="M28" s="91"/>
      <c r="N28" s="96"/>
      <c r="O28" s="96"/>
      <c r="P28" s="96"/>
      <c r="Q28" s="96"/>
      <c r="R28" s="96"/>
      <c r="S28" s="96"/>
      <c r="T28" s="96"/>
      <c r="U28" s="77"/>
    </row>
    <row r="29" spans="1:21" s="9" customFormat="1" ht="12.75">
      <c r="A29" s="88"/>
      <c r="B29" s="89"/>
      <c r="C29" s="88"/>
      <c r="D29" s="10" t="s">
        <v>1</v>
      </c>
      <c r="E29" s="11">
        <f>F29+G29+H29+I29+J29+K29+L29</f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91"/>
      <c r="N29" s="96"/>
      <c r="O29" s="96"/>
      <c r="P29" s="96"/>
      <c r="Q29" s="96"/>
      <c r="R29" s="96"/>
      <c r="S29" s="96"/>
      <c r="T29" s="96"/>
      <c r="U29" s="77"/>
    </row>
    <row r="30" spans="1:21" s="9" customFormat="1" ht="12" customHeight="1">
      <c r="A30" s="88"/>
      <c r="B30" s="89"/>
      <c r="C30" s="88"/>
      <c r="D30" s="10" t="s">
        <v>3</v>
      </c>
      <c r="E30" s="11">
        <f>F30+G30+H30+I30+J30+K30+L30</f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92"/>
      <c r="N30" s="96"/>
      <c r="O30" s="96"/>
      <c r="P30" s="96"/>
      <c r="Q30" s="96"/>
      <c r="R30" s="96"/>
      <c r="S30" s="96"/>
      <c r="T30" s="96"/>
      <c r="U30" s="78"/>
    </row>
    <row r="31" spans="1:21" s="9" customFormat="1" ht="12.75" customHeight="1">
      <c r="A31" s="119"/>
      <c r="B31" s="120" t="s">
        <v>24</v>
      </c>
      <c r="C31" s="121"/>
      <c r="D31" s="13" t="s">
        <v>4</v>
      </c>
      <c r="E31" s="14">
        <f aca="true" t="shared" si="4" ref="E31:L31">E33+E34+E35+E36</f>
        <v>5644462.15</v>
      </c>
      <c r="F31" s="14">
        <f t="shared" si="4"/>
        <v>859086.3700000001</v>
      </c>
      <c r="G31" s="14">
        <f t="shared" si="4"/>
        <v>0</v>
      </c>
      <c r="H31" s="14">
        <f t="shared" si="4"/>
        <v>565942.63</v>
      </c>
      <c r="I31" s="14">
        <f t="shared" si="4"/>
        <v>199885.74</v>
      </c>
      <c r="J31" s="14">
        <f>J33+J34+J35+J36</f>
        <v>4019547.41</v>
      </c>
      <c r="K31" s="14">
        <f t="shared" si="4"/>
        <v>0</v>
      </c>
      <c r="L31" s="14">
        <f t="shared" si="4"/>
        <v>0</v>
      </c>
      <c r="M31" s="122"/>
      <c r="N31" s="101"/>
      <c r="O31" s="101"/>
      <c r="P31" s="101"/>
      <c r="Q31" s="101"/>
      <c r="R31" s="101"/>
      <c r="S31" s="101"/>
      <c r="T31" s="101"/>
      <c r="U31" s="107"/>
    </row>
    <row r="32" spans="1:21" s="9" customFormat="1" ht="12.75">
      <c r="A32" s="119"/>
      <c r="B32" s="120"/>
      <c r="C32" s="121"/>
      <c r="D32" s="79" t="s">
        <v>10</v>
      </c>
      <c r="E32" s="80"/>
      <c r="F32" s="80"/>
      <c r="G32" s="80"/>
      <c r="H32" s="80"/>
      <c r="I32" s="80"/>
      <c r="J32" s="80"/>
      <c r="K32" s="80"/>
      <c r="L32" s="81"/>
      <c r="M32" s="123"/>
      <c r="N32" s="102"/>
      <c r="O32" s="102"/>
      <c r="P32" s="102"/>
      <c r="Q32" s="102"/>
      <c r="R32" s="102"/>
      <c r="S32" s="102"/>
      <c r="T32" s="102"/>
      <c r="U32" s="108"/>
    </row>
    <row r="33" spans="1:24" s="9" customFormat="1" ht="12.75">
      <c r="A33" s="119"/>
      <c r="B33" s="120"/>
      <c r="C33" s="121"/>
      <c r="D33" s="15" t="s">
        <v>2</v>
      </c>
      <c r="E33" s="14">
        <f>F33+G33+H33+I33+J33+K33+L33</f>
        <v>2928573.69</v>
      </c>
      <c r="F33" s="16">
        <f aca="true" t="shared" si="5" ref="F33:L36">F12+F17</f>
        <v>548918.06</v>
      </c>
      <c r="G33" s="16">
        <f t="shared" si="5"/>
        <v>0</v>
      </c>
      <c r="H33" s="16">
        <f>H12+H17+H22</f>
        <v>565942.63</v>
      </c>
      <c r="I33" s="16">
        <f t="shared" si="5"/>
        <v>199885.74</v>
      </c>
      <c r="J33" s="16">
        <f>J12+J17+J22+J27</f>
        <v>1613827.26</v>
      </c>
      <c r="K33" s="16">
        <f t="shared" si="5"/>
        <v>0</v>
      </c>
      <c r="L33" s="16">
        <f t="shared" si="5"/>
        <v>0</v>
      </c>
      <c r="M33" s="123"/>
      <c r="N33" s="102"/>
      <c r="O33" s="102"/>
      <c r="P33" s="102"/>
      <c r="Q33" s="102"/>
      <c r="R33" s="102"/>
      <c r="S33" s="102"/>
      <c r="T33" s="102"/>
      <c r="U33" s="108"/>
      <c r="X33" s="17"/>
    </row>
    <row r="34" spans="1:21" s="9" customFormat="1" ht="12.75">
      <c r="A34" s="119"/>
      <c r="B34" s="120"/>
      <c r="C34" s="121"/>
      <c r="D34" s="15" t="s">
        <v>0</v>
      </c>
      <c r="E34" s="14">
        <f>F34+G34+H34+I34+J34+K34+L34</f>
        <v>2715888.46</v>
      </c>
      <c r="F34" s="16">
        <f t="shared" si="5"/>
        <v>310168.31</v>
      </c>
      <c r="G34" s="16">
        <f t="shared" si="5"/>
        <v>0</v>
      </c>
      <c r="H34" s="16">
        <f t="shared" si="5"/>
        <v>0</v>
      </c>
      <c r="I34" s="16">
        <f t="shared" si="5"/>
        <v>0</v>
      </c>
      <c r="J34" s="16">
        <f>J13+J18+J23+J28</f>
        <v>2405720.15</v>
      </c>
      <c r="K34" s="16">
        <f t="shared" si="5"/>
        <v>0</v>
      </c>
      <c r="L34" s="16">
        <f t="shared" si="5"/>
        <v>0</v>
      </c>
      <c r="M34" s="123"/>
      <c r="N34" s="102"/>
      <c r="O34" s="102"/>
      <c r="P34" s="102"/>
      <c r="Q34" s="102"/>
      <c r="R34" s="102"/>
      <c r="S34" s="102"/>
      <c r="T34" s="102"/>
      <c r="U34" s="108"/>
    </row>
    <row r="35" spans="1:21" s="9" customFormat="1" ht="12.75">
      <c r="A35" s="119"/>
      <c r="B35" s="120"/>
      <c r="C35" s="121"/>
      <c r="D35" s="15" t="s">
        <v>1</v>
      </c>
      <c r="E35" s="14">
        <f>F35+G35+H35+I35+J35+K35+L35</f>
        <v>0</v>
      </c>
      <c r="F35" s="16">
        <f t="shared" si="5"/>
        <v>0</v>
      </c>
      <c r="G35" s="16">
        <f t="shared" si="5"/>
        <v>0</v>
      </c>
      <c r="H35" s="16">
        <f t="shared" si="5"/>
        <v>0</v>
      </c>
      <c r="I35" s="16">
        <f t="shared" si="5"/>
        <v>0</v>
      </c>
      <c r="J35" s="16">
        <f t="shared" si="5"/>
        <v>0</v>
      </c>
      <c r="K35" s="16">
        <f t="shared" si="5"/>
        <v>0</v>
      </c>
      <c r="L35" s="16">
        <f t="shared" si="5"/>
        <v>0</v>
      </c>
      <c r="M35" s="123"/>
      <c r="N35" s="102"/>
      <c r="O35" s="102"/>
      <c r="P35" s="102"/>
      <c r="Q35" s="102"/>
      <c r="R35" s="102"/>
      <c r="S35" s="102"/>
      <c r="T35" s="102"/>
      <c r="U35" s="108"/>
    </row>
    <row r="36" spans="1:21" s="9" customFormat="1" ht="12.75">
      <c r="A36" s="119"/>
      <c r="B36" s="120"/>
      <c r="C36" s="121"/>
      <c r="D36" s="15" t="s">
        <v>3</v>
      </c>
      <c r="E36" s="14">
        <f>F36+G36+H36+I36+J36+K36+L36</f>
        <v>0</v>
      </c>
      <c r="F36" s="16">
        <f t="shared" si="5"/>
        <v>0</v>
      </c>
      <c r="G36" s="16">
        <f t="shared" si="5"/>
        <v>0</v>
      </c>
      <c r="H36" s="16">
        <f t="shared" si="5"/>
        <v>0</v>
      </c>
      <c r="I36" s="16">
        <f t="shared" si="5"/>
        <v>0</v>
      </c>
      <c r="J36" s="16">
        <f t="shared" si="5"/>
        <v>0</v>
      </c>
      <c r="K36" s="16">
        <f t="shared" si="5"/>
        <v>0</v>
      </c>
      <c r="L36" s="16">
        <f t="shared" si="5"/>
        <v>0</v>
      </c>
      <c r="M36" s="124"/>
      <c r="N36" s="103"/>
      <c r="O36" s="103"/>
      <c r="P36" s="103"/>
      <c r="Q36" s="103"/>
      <c r="R36" s="103"/>
      <c r="S36" s="103"/>
      <c r="T36" s="103"/>
      <c r="U36" s="109"/>
    </row>
    <row r="37" spans="1:21" ht="12.75">
      <c r="A37" s="39" t="s">
        <v>7</v>
      </c>
      <c r="B37" s="93" t="s">
        <v>27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</row>
    <row r="38" spans="1:21" s="9" customFormat="1" ht="12.75">
      <c r="A38" s="88" t="s">
        <v>8</v>
      </c>
      <c r="B38" s="89" t="s">
        <v>49</v>
      </c>
      <c r="C38" s="88" t="s">
        <v>63</v>
      </c>
      <c r="D38" s="12" t="s">
        <v>4</v>
      </c>
      <c r="E38" s="8">
        <f aca="true" t="shared" si="6" ref="E38:L38">E39+E40+E41+E42</f>
        <v>23527450</v>
      </c>
      <c r="F38" s="8">
        <f t="shared" si="6"/>
        <v>0</v>
      </c>
      <c r="G38" s="8">
        <f t="shared" si="6"/>
        <v>11749000</v>
      </c>
      <c r="H38" s="8">
        <f t="shared" si="6"/>
        <v>11778450</v>
      </c>
      <c r="I38" s="8">
        <f t="shared" si="6"/>
        <v>0</v>
      </c>
      <c r="J38" s="8">
        <f t="shared" si="6"/>
        <v>0</v>
      </c>
      <c r="K38" s="8">
        <f t="shared" si="6"/>
        <v>0</v>
      </c>
      <c r="L38" s="8">
        <f t="shared" si="6"/>
        <v>0</v>
      </c>
      <c r="M38" s="90" t="s">
        <v>44</v>
      </c>
      <c r="N38" s="73">
        <v>0</v>
      </c>
      <c r="O38" s="73">
        <v>0</v>
      </c>
      <c r="P38" s="73">
        <v>1</v>
      </c>
      <c r="Q38" s="73">
        <v>0</v>
      </c>
      <c r="R38" s="73">
        <v>0</v>
      </c>
      <c r="S38" s="73">
        <v>0</v>
      </c>
      <c r="T38" s="73">
        <v>0</v>
      </c>
      <c r="U38" s="76" t="s">
        <v>29</v>
      </c>
    </row>
    <row r="39" spans="1:21" s="9" customFormat="1" ht="12.75">
      <c r="A39" s="88"/>
      <c r="B39" s="89"/>
      <c r="C39" s="88"/>
      <c r="D39" s="10" t="s">
        <v>2</v>
      </c>
      <c r="E39" s="11">
        <f>F39+G39+H39+I39+J39+K39+L39</f>
        <v>23527450</v>
      </c>
      <c r="F39" s="11">
        <v>0</v>
      </c>
      <c r="G39" s="11">
        <f>17200000-5451000</f>
        <v>11749000</v>
      </c>
      <c r="H39" s="11">
        <v>11778450</v>
      </c>
      <c r="I39" s="11">
        <v>0</v>
      </c>
      <c r="J39" s="11">
        <v>0</v>
      </c>
      <c r="K39" s="11">
        <v>0</v>
      </c>
      <c r="L39" s="45">
        <v>0</v>
      </c>
      <c r="M39" s="92"/>
      <c r="N39" s="75"/>
      <c r="O39" s="75"/>
      <c r="P39" s="75"/>
      <c r="Q39" s="75"/>
      <c r="R39" s="75"/>
      <c r="S39" s="75"/>
      <c r="T39" s="75"/>
      <c r="U39" s="77"/>
    </row>
    <row r="40" spans="1:21" s="9" customFormat="1" ht="12.75">
      <c r="A40" s="88"/>
      <c r="B40" s="89"/>
      <c r="C40" s="88"/>
      <c r="D40" s="10" t="s">
        <v>0</v>
      </c>
      <c r="E40" s="11">
        <f>F40+G40+H40+I40+J40+K40+L40</f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90" t="s">
        <v>35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7"/>
    </row>
    <row r="41" spans="1:21" s="9" customFormat="1" ht="12.75">
      <c r="A41" s="88"/>
      <c r="B41" s="89"/>
      <c r="C41" s="88"/>
      <c r="D41" s="10" t="s">
        <v>1</v>
      </c>
      <c r="E41" s="11">
        <f>F41+G41+H41+I41+J41+K41+L41</f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91"/>
      <c r="N41" s="74"/>
      <c r="O41" s="74"/>
      <c r="P41" s="74"/>
      <c r="Q41" s="74"/>
      <c r="R41" s="74"/>
      <c r="S41" s="74"/>
      <c r="T41" s="74"/>
      <c r="U41" s="77"/>
    </row>
    <row r="42" spans="1:21" s="9" customFormat="1" ht="12.75">
      <c r="A42" s="88"/>
      <c r="B42" s="89"/>
      <c r="C42" s="88"/>
      <c r="D42" s="10" t="s">
        <v>3</v>
      </c>
      <c r="E42" s="11">
        <f>F42+G42+H42+I42+J42+K42+L42</f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92"/>
      <c r="N42" s="75"/>
      <c r="O42" s="75"/>
      <c r="P42" s="75"/>
      <c r="Q42" s="75"/>
      <c r="R42" s="75"/>
      <c r="S42" s="75"/>
      <c r="T42" s="75"/>
      <c r="U42" s="78"/>
    </row>
    <row r="43" spans="1:21" s="9" customFormat="1" ht="24.75" customHeight="1">
      <c r="A43" s="88" t="s">
        <v>51</v>
      </c>
      <c r="B43" s="89" t="s">
        <v>52</v>
      </c>
      <c r="C43" s="136"/>
      <c r="D43" s="12" t="s">
        <v>4</v>
      </c>
      <c r="E43" s="8">
        <f aca="true" t="shared" si="7" ref="E43:L43">E44+E45+E46+E47</f>
        <v>0</v>
      </c>
      <c r="F43" s="8">
        <f t="shared" si="7"/>
        <v>0</v>
      </c>
      <c r="G43" s="8">
        <f t="shared" si="7"/>
        <v>0</v>
      </c>
      <c r="H43" s="8">
        <f t="shared" si="7"/>
        <v>0</v>
      </c>
      <c r="I43" s="8">
        <f t="shared" si="7"/>
        <v>0</v>
      </c>
      <c r="J43" s="8">
        <f t="shared" si="7"/>
        <v>0</v>
      </c>
      <c r="K43" s="8">
        <f t="shared" si="7"/>
        <v>0</v>
      </c>
      <c r="L43" s="8">
        <f t="shared" si="7"/>
        <v>0</v>
      </c>
      <c r="M43" s="90" t="s">
        <v>44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6" t="s">
        <v>29</v>
      </c>
    </row>
    <row r="44" spans="1:21" s="9" customFormat="1" ht="33.75" customHeight="1">
      <c r="A44" s="88"/>
      <c r="B44" s="89"/>
      <c r="C44" s="137"/>
      <c r="D44" s="10" t="s">
        <v>2</v>
      </c>
      <c r="E44" s="11">
        <f>F44+G44+H44+I44+J44+K44+L44</f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45">
        <v>0</v>
      </c>
      <c r="M44" s="92"/>
      <c r="N44" s="75"/>
      <c r="O44" s="75"/>
      <c r="P44" s="75"/>
      <c r="Q44" s="75"/>
      <c r="R44" s="75"/>
      <c r="S44" s="75"/>
      <c r="T44" s="75"/>
      <c r="U44" s="77"/>
    </row>
    <row r="45" spans="1:21" s="9" customFormat="1" ht="25.5" customHeight="1">
      <c r="A45" s="88"/>
      <c r="B45" s="89"/>
      <c r="C45" s="137"/>
      <c r="D45" s="10" t="s">
        <v>0</v>
      </c>
      <c r="E45" s="11">
        <f>F45+G45+H45+I45+J45+K45+L45</f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90" t="s">
        <v>35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96">
        <v>0</v>
      </c>
      <c r="U45" s="77"/>
    </row>
    <row r="46" spans="1:21" s="9" customFormat="1" ht="22.5" customHeight="1">
      <c r="A46" s="88"/>
      <c r="B46" s="89"/>
      <c r="C46" s="137"/>
      <c r="D46" s="10" t="s">
        <v>1</v>
      </c>
      <c r="E46" s="11">
        <f>F46+G46+H46+I46+J46+K46+L46</f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91"/>
      <c r="N46" s="74"/>
      <c r="O46" s="74"/>
      <c r="P46" s="74"/>
      <c r="Q46" s="74"/>
      <c r="R46" s="74"/>
      <c r="S46" s="74"/>
      <c r="T46" s="96"/>
      <c r="U46" s="77"/>
    </row>
    <row r="47" spans="1:21" s="9" customFormat="1" ht="21" customHeight="1">
      <c r="A47" s="88"/>
      <c r="B47" s="89"/>
      <c r="C47" s="138"/>
      <c r="D47" s="10" t="s">
        <v>3</v>
      </c>
      <c r="E47" s="11">
        <f>F47+G47+H47+I47+J47+K47+L47</f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92"/>
      <c r="N47" s="75"/>
      <c r="O47" s="75"/>
      <c r="P47" s="75"/>
      <c r="Q47" s="75"/>
      <c r="R47" s="75"/>
      <c r="S47" s="75"/>
      <c r="T47" s="96"/>
      <c r="U47" s="78"/>
    </row>
    <row r="48" spans="1:21" s="9" customFormat="1" ht="12.75" customHeight="1">
      <c r="A48" s="119"/>
      <c r="B48" s="120" t="s">
        <v>28</v>
      </c>
      <c r="C48" s="121"/>
      <c r="D48" s="13" t="s">
        <v>4</v>
      </c>
      <c r="E48" s="14">
        <f>E50+E51+E52+E53</f>
        <v>23527450</v>
      </c>
      <c r="F48" s="14">
        <f aca="true" t="shared" si="8" ref="F48:L48">F50+F51+F52+F53</f>
        <v>0</v>
      </c>
      <c r="G48" s="14">
        <f t="shared" si="8"/>
        <v>11749000</v>
      </c>
      <c r="H48" s="14">
        <f t="shared" si="8"/>
        <v>11778450</v>
      </c>
      <c r="I48" s="14">
        <f t="shared" si="8"/>
        <v>0</v>
      </c>
      <c r="J48" s="14">
        <f t="shared" si="8"/>
        <v>0</v>
      </c>
      <c r="K48" s="14">
        <f t="shared" si="8"/>
        <v>0</v>
      </c>
      <c r="L48" s="14">
        <f t="shared" si="8"/>
        <v>0</v>
      </c>
      <c r="M48" s="122"/>
      <c r="N48" s="101"/>
      <c r="O48" s="101"/>
      <c r="P48" s="101"/>
      <c r="Q48" s="101"/>
      <c r="R48" s="101"/>
      <c r="S48" s="101"/>
      <c r="T48" s="101"/>
      <c r="U48" s="107"/>
    </row>
    <row r="49" spans="1:21" s="9" customFormat="1" ht="12.75">
      <c r="A49" s="119"/>
      <c r="B49" s="120"/>
      <c r="C49" s="121"/>
      <c r="D49" s="79" t="s">
        <v>10</v>
      </c>
      <c r="E49" s="80"/>
      <c r="F49" s="80"/>
      <c r="G49" s="80"/>
      <c r="H49" s="80"/>
      <c r="I49" s="80"/>
      <c r="J49" s="80"/>
      <c r="K49" s="80"/>
      <c r="L49" s="81"/>
      <c r="M49" s="123"/>
      <c r="N49" s="102"/>
      <c r="O49" s="102"/>
      <c r="P49" s="102"/>
      <c r="Q49" s="102"/>
      <c r="R49" s="102"/>
      <c r="S49" s="102"/>
      <c r="T49" s="102"/>
      <c r="U49" s="108"/>
    </row>
    <row r="50" spans="1:24" s="9" customFormat="1" ht="12.75">
      <c r="A50" s="119"/>
      <c r="B50" s="120"/>
      <c r="C50" s="121"/>
      <c r="D50" s="15" t="s">
        <v>2</v>
      </c>
      <c r="E50" s="14">
        <f>F50+G50+H50+I50+J50+K50+L50</f>
        <v>23527450</v>
      </c>
      <c r="F50" s="16">
        <f aca="true" t="shared" si="9" ref="F50:L50">F39+F44</f>
        <v>0</v>
      </c>
      <c r="G50" s="16">
        <f t="shared" si="9"/>
        <v>11749000</v>
      </c>
      <c r="H50" s="16">
        <f t="shared" si="9"/>
        <v>11778450</v>
      </c>
      <c r="I50" s="16">
        <f t="shared" si="9"/>
        <v>0</v>
      </c>
      <c r="J50" s="16">
        <f t="shared" si="9"/>
        <v>0</v>
      </c>
      <c r="K50" s="16">
        <f t="shared" si="9"/>
        <v>0</v>
      </c>
      <c r="L50" s="16">
        <f t="shared" si="9"/>
        <v>0</v>
      </c>
      <c r="M50" s="123"/>
      <c r="N50" s="102"/>
      <c r="O50" s="102"/>
      <c r="P50" s="102"/>
      <c r="Q50" s="102"/>
      <c r="R50" s="102"/>
      <c r="S50" s="102"/>
      <c r="T50" s="102"/>
      <c r="U50" s="108"/>
      <c r="X50" s="17"/>
    </row>
    <row r="51" spans="1:21" s="9" customFormat="1" ht="12.75">
      <c r="A51" s="119"/>
      <c r="B51" s="120"/>
      <c r="C51" s="121"/>
      <c r="D51" s="15" t="s">
        <v>0</v>
      </c>
      <c r="E51" s="14">
        <f>F51+G51+H51+I51+J51+K51+L51</f>
        <v>0</v>
      </c>
      <c r="F51" s="16">
        <f>F40+F45</f>
        <v>0</v>
      </c>
      <c r="G51" s="16">
        <f aca="true" t="shared" si="10" ref="G51:L51">G40+G45</f>
        <v>0</v>
      </c>
      <c r="H51" s="16">
        <f t="shared" si="10"/>
        <v>0</v>
      </c>
      <c r="I51" s="16">
        <f t="shared" si="10"/>
        <v>0</v>
      </c>
      <c r="J51" s="16">
        <f t="shared" si="10"/>
        <v>0</v>
      </c>
      <c r="K51" s="16">
        <f t="shared" si="10"/>
        <v>0</v>
      </c>
      <c r="L51" s="16">
        <f t="shared" si="10"/>
        <v>0</v>
      </c>
      <c r="M51" s="123"/>
      <c r="N51" s="102"/>
      <c r="O51" s="102"/>
      <c r="P51" s="102"/>
      <c r="Q51" s="102"/>
      <c r="R51" s="102"/>
      <c r="S51" s="102"/>
      <c r="T51" s="102"/>
      <c r="U51" s="108"/>
    </row>
    <row r="52" spans="1:21" s="9" customFormat="1" ht="12.75">
      <c r="A52" s="119"/>
      <c r="B52" s="120"/>
      <c r="C52" s="121"/>
      <c r="D52" s="15" t="s">
        <v>1</v>
      </c>
      <c r="E52" s="14">
        <f>F52+G52+H52+I52+J52+K52+L52</f>
        <v>0</v>
      </c>
      <c r="F52" s="16">
        <f aca="true" t="shared" si="11" ref="F52:L53">F41</f>
        <v>0</v>
      </c>
      <c r="G52" s="16">
        <f t="shared" si="11"/>
        <v>0</v>
      </c>
      <c r="H52" s="16">
        <f t="shared" si="11"/>
        <v>0</v>
      </c>
      <c r="I52" s="16">
        <f t="shared" si="11"/>
        <v>0</v>
      </c>
      <c r="J52" s="16">
        <f t="shared" si="11"/>
        <v>0</v>
      </c>
      <c r="K52" s="16">
        <f t="shared" si="11"/>
        <v>0</v>
      </c>
      <c r="L52" s="16">
        <f t="shared" si="11"/>
        <v>0</v>
      </c>
      <c r="M52" s="123"/>
      <c r="N52" s="102"/>
      <c r="O52" s="102"/>
      <c r="P52" s="102"/>
      <c r="Q52" s="102"/>
      <c r="R52" s="102"/>
      <c r="S52" s="102"/>
      <c r="T52" s="102"/>
      <c r="U52" s="108"/>
    </row>
    <row r="53" spans="1:21" s="9" customFormat="1" ht="12.75">
      <c r="A53" s="119"/>
      <c r="B53" s="120"/>
      <c r="C53" s="121"/>
      <c r="D53" s="15" t="s">
        <v>3</v>
      </c>
      <c r="E53" s="14">
        <f>F53+G53+H53+I53+J53+K53+L53</f>
        <v>0</v>
      </c>
      <c r="F53" s="16">
        <f t="shared" si="11"/>
        <v>0</v>
      </c>
      <c r="G53" s="16">
        <f t="shared" si="11"/>
        <v>0</v>
      </c>
      <c r="H53" s="16">
        <f t="shared" si="11"/>
        <v>0</v>
      </c>
      <c r="I53" s="16">
        <f t="shared" si="11"/>
        <v>0</v>
      </c>
      <c r="J53" s="16">
        <f t="shared" si="11"/>
        <v>0</v>
      </c>
      <c r="K53" s="16">
        <f t="shared" si="11"/>
        <v>0</v>
      </c>
      <c r="L53" s="16">
        <f t="shared" si="11"/>
        <v>0</v>
      </c>
      <c r="M53" s="124"/>
      <c r="N53" s="103"/>
      <c r="O53" s="103"/>
      <c r="P53" s="103"/>
      <c r="Q53" s="103"/>
      <c r="R53" s="103"/>
      <c r="S53" s="103"/>
      <c r="T53" s="103"/>
      <c r="U53" s="109"/>
    </row>
    <row r="54" spans="1:18" s="51" customFormat="1" ht="12.75">
      <c r="A54" s="46">
        <v>3</v>
      </c>
      <c r="B54" s="93" t="s">
        <v>62</v>
      </c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5"/>
      <c r="R54" s="50"/>
    </row>
    <row r="55" spans="1:21" s="50" customFormat="1" ht="15" customHeight="1">
      <c r="A55" s="88" t="s">
        <v>53</v>
      </c>
      <c r="B55" s="89" t="s">
        <v>54</v>
      </c>
      <c r="C55" s="88" t="s">
        <v>56</v>
      </c>
      <c r="D55" s="52" t="s">
        <v>4</v>
      </c>
      <c r="E55" s="53">
        <f>E56+E57+E58+E59</f>
        <v>11713522.96</v>
      </c>
      <c r="F55" s="53">
        <f>F56+F57+F58+F59</f>
        <v>0</v>
      </c>
      <c r="G55" s="53">
        <f aca="true" t="shared" si="12" ref="G55:L55">G56+G57+G58+G59</f>
        <v>0</v>
      </c>
      <c r="H55" s="53">
        <f t="shared" si="12"/>
        <v>0</v>
      </c>
      <c r="I55" s="53">
        <f t="shared" si="12"/>
        <v>0</v>
      </c>
      <c r="J55" s="53">
        <f t="shared" si="12"/>
        <v>3752410.4</v>
      </c>
      <c r="K55" s="53">
        <f t="shared" si="12"/>
        <v>3902501.6</v>
      </c>
      <c r="L55" s="53">
        <f t="shared" si="12"/>
        <v>4058610.96</v>
      </c>
      <c r="M55" s="90" t="s">
        <v>57</v>
      </c>
      <c r="N55" s="73">
        <v>434</v>
      </c>
      <c r="O55" s="73">
        <v>734</v>
      </c>
      <c r="P55" s="73">
        <v>534</v>
      </c>
      <c r="Q55" s="73">
        <v>552</v>
      </c>
      <c r="R55" s="73">
        <v>552</v>
      </c>
      <c r="S55" s="73">
        <v>552</v>
      </c>
      <c r="T55" s="73">
        <v>552</v>
      </c>
      <c r="U55" s="76" t="s">
        <v>55</v>
      </c>
    </row>
    <row r="56" spans="1:21" s="50" customFormat="1" ht="12.75">
      <c r="A56" s="88"/>
      <c r="B56" s="89"/>
      <c r="C56" s="88"/>
      <c r="D56" s="54" t="s">
        <v>2</v>
      </c>
      <c r="E56" s="55">
        <f>F56+G56+H56+I56+J56</f>
        <v>0</v>
      </c>
      <c r="F56" s="55">
        <v>0</v>
      </c>
      <c r="G56" s="55">
        <v>0</v>
      </c>
      <c r="H56" s="55">
        <v>0</v>
      </c>
      <c r="I56" s="55">
        <v>0</v>
      </c>
      <c r="J56" s="55">
        <v>0</v>
      </c>
      <c r="K56" s="55">
        <v>0</v>
      </c>
      <c r="L56" s="55">
        <v>0</v>
      </c>
      <c r="M56" s="91"/>
      <c r="N56" s="74"/>
      <c r="O56" s="74"/>
      <c r="P56" s="74"/>
      <c r="Q56" s="74"/>
      <c r="R56" s="74"/>
      <c r="S56" s="74"/>
      <c r="T56" s="74"/>
      <c r="U56" s="77"/>
    </row>
    <row r="57" spans="1:21" s="50" customFormat="1" ht="12.75">
      <c r="A57" s="88"/>
      <c r="B57" s="89"/>
      <c r="C57" s="88"/>
      <c r="D57" s="54" t="s">
        <v>0</v>
      </c>
      <c r="E57" s="55">
        <f>F57+G57+H57+I57+J57+K57+L57</f>
        <v>11713522.96</v>
      </c>
      <c r="F57" s="56">
        <v>0</v>
      </c>
      <c r="G57" s="56">
        <v>0</v>
      </c>
      <c r="H57" s="56">
        <v>0</v>
      </c>
      <c r="I57" s="55">
        <v>0</v>
      </c>
      <c r="J57" s="55">
        <v>3752410.4</v>
      </c>
      <c r="K57" s="55">
        <v>3902501.6</v>
      </c>
      <c r="L57" s="55">
        <v>4058610.96</v>
      </c>
      <c r="M57" s="91"/>
      <c r="N57" s="74"/>
      <c r="O57" s="74"/>
      <c r="P57" s="74"/>
      <c r="Q57" s="74"/>
      <c r="R57" s="74"/>
      <c r="S57" s="74"/>
      <c r="T57" s="74"/>
      <c r="U57" s="77"/>
    </row>
    <row r="58" spans="1:21" s="50" customFormat="1" ht="12.75">
      <c r="A58" s="88"/>
      <c r="B58" s="89"/>
      <c r="C58" s="88"/>
      <c r="D58" s="54" t="s">
        <v>1</v>
      </c>
      <c r="E58" s="55">
        <f>F58+G58+H58+I58+J58+K58+L58</f>
        <v>0</v>
      </c>
      <c r="F58" s="55">
        <v>0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55">
        <v>0</v>
      </c>
      <c r="M58" s="91"/>
      <c r="N58" s="74"/>
      <c r="O58" s="74"/>
      <c r="P58" s="74"/>
      <c r="Q58" s="74"/>
      <c r="R58" s="74"/>
      <c r="S58" s="74"/>
      <c r="T58" s="74"/>
      <c r="U58" s="77"/>
    </row>
    <row r="59" spans="1:21" s="50" customFormat="1" ht="12.75">
      <c r="A59" s="88"/>
      <c r="B59" s="89"/>
      <c r="C59" s="88"/>
      <c r="D59" s="54" t="s">
        <v>3</v>
      </c>
      <c r="E59" s="55">
        <f>F59+G59+H59+I59+J59+K59+L59</f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92"/>
      <c r="N59" s="75"/>
      <c r="O59" s="75"/>
      <c r="P59" s="75"/>
      <c r="Q59" s="75"/>
      <c r="R59" s="75"/>
      <c r="S59" s="75"/>
      <c r="T59" s="75"/>
      <c r="U59" s="78"/>
    </row>
    <row r="60" spans="1:21" s="9" customFormat="1" ht="12.75">
      <c r="A60" s="82"/>
      <c r="B60" s="82" t="s">
        <v>58</v>
      </c>
      <c r="C60" s="85"/>
      <c r="D60" s="13" t="s">
        <v>4</v>
      </c>
      <c r="E60" s="14">
        <f>E62+E63+E64+E65</f>
        <v>11713522.96</v>
      </c>
      <c r="F60" s="14">
        <f aca="true" t="shared" si="13" ref="F60:L60">F62+F63+F64+F65</f>
        <v>0</v>
      </c>
      <c r="G60" s="14">
        <f t="shared" si="13"/>
        <v>0</v>
      </c>
      <c r="H60" s="14">
        <f t="shared" si="13"/>
        <v>0</v>
      </c>
      <c r="I60" s="14">
        <f t="shared" si="13"/>
        <v>0</v>
      </c>
      <c r="J60" s="14">
        <f t="shared" si="13"/>
        <v>3752410.4</v>
      </c>
      <c r="K60" s="14">
        <f t="shared" si="13"/>
        <v>3902501.6</v>
      </c>
      <c r="L60" s="14">
        <f t="shared" si="13"/>
        <v>4058610.96</v>
      </c>
      <c r="M60" s="49"/>
      <c r="N60" s="47"/>
      <c r="O60" s="47"/>
      <c r="P60" s="47"/>
      <c r="Q60" s="47"/>
      <c r="R60" s="47"/>
      <c r="S60" s="47"/>
      <c r="T60" s="47"/>
      <c r="U60" s="48"/>
    </row>
    <row r="61" spans="1:21" s="9" customFormat="1" ht="12.75">
      <c r="A61" s="83"/>
      <c r="B61" s="83"/>
      <c r="C61" s="86"/>
      <c r="D61" s="79" t="s">
        <v>10</v>
      </c>
      <c r="E61" s="80"/>
      <c r="F61" s="80"/>
      <c r="G61" s="80"/>
      <c r="H61" s="80"/>
      <c r="I61" s="80"/>
      <c r="J61" s="80"/>
      <c r="K61" s="80"/>
      <c r="L61" s="81"/>
      <c r="M61" s="49"/>
      <c r="N61" s="47"/>
      <c r="O61" s="47"/>
      <c r="P61" s="47"/>
      <c r="Q61" s="47"/>
      <c r="R61" s="47"/>
      <c r="S61" s="47"/>
      <c r="T61" s="47"/>
      <c r="U61" s="48"/>
    </row>
    <row r="62" spans="1:21" s="9" customFormat="1" ht="12.75">
      <c r="A62" s="83"/>
      <c r="B62" s="83"/>
      <c r="C62" s="86"/>
      <c r="D62" s="15" t="s">
        <v>2</v>
      </c>
      <c r="E62" s="14">
        <f>F62+G62+H62+I62+J62+K62+L62</f>
        <v>0</v>
      </c>
      <c r="F62" s="16">
        <f aca="true" t="shared" si="14" ref="F62:L62">F51+F56</f>
        <v>0</v>
      </c>
      <c r="G62" s="16">
        <f t="shared" si="14"/>
        <v>0</v>
      </c>
      <c r="H62" s="16">
        <f t="shared" si="14"/>
        <v>0</v>
      </c>
      <c r="I62" s="16">
        <f t="shared" si="14"/>
        <v>0</v>
      </c>
      <c r="J62" s="16">
        <f t="shared" si="14"/>
        <v>0</v>
      </c>
      <c r="K62" s="16">
        <f t="shared" si="14"/>
        <v>0</v>
      </c>
      <c r="L62" s="16">
        <f t="shared" si="14"/>
        <v>0</v>
      </c>
      <c r="M62" s="49"/>
      <c r="N62" s="47"/>
      <c r="O62" s="47"/>
      <c r="P62" s="47"/>
      <c r="Q62" s="47"/>
      <c r="R62" s="47"/>
      <c r="S62" s="47"/>
      <c r="T62" s="47"/>
      <c r="U62" s="48"/>
    </row>
    <row r="63" spans="1:21" s="9" customFormat="1" ht="12.75">
      <c r="A63" s="83"/>
      <c r="B63" s="83"/>
      <c r="C63" s="86"/>
      <c r="D63" s="15" t="s">
        <v>0</v>
      </c>
      <c r="E63" s="14">
        <f>F63+G63+H63+I63+J63+K63+L63</f>
        <v>11713522.96</v>
      </c>
      <c r="F63" s="16">
        <f>F52+F57</f>
        <v>0</v>
      </c>
      <c r="G63" s="16">
        <f aca="true" t="shared" si="15" ref="G63:L63">G52+G57</f>
        <v>0</v>
      </c>
      <c r="H63" s="16">
        <f t="shared" si="15"/>
        <v>0</v>
      </c>
      <c r="I63" s="16">
        <f t="shared" si="15"/>
        <v>0</v>
      </c>
      <c r="J63" s="16">
        <f t="shared" si="15"/>
        <v>3752410.4</v>
      </c>
      <c r="K63" s="16">
        <f t="shared" si="15"/>
        <v>3902501.6</v>
      </c>
      <c r="L63" s="16">
        <f t="shared" si="15"/>
        <v>4058610.96</v>
      </c>
      <c r="M63" s="49"/>
      <c r="N63" s="47"/>
      <c r="O63" s="47"/>
      <c r="P63" s="47"/>
      <c r="Q63" s="47"/>
      <c r="R63" s="47"/>
      <c r="S63" s="47"/>
      <c r="T63" s="47"/>
      <c r="U63" s="48"/>
    </row>
    <row r="64" spans="1:21" s="9" customFormat="1" ht="12.75">
      <c r="A64" s="83"/>
      <c r="B64" s="83"/>
      <c r="C64" s="86"/>
      <c r="D64" s="15" t="s">
        <v>1</v>
      </c>
      <c r="E64" s="14">
        <f>F64+G64+H64+I64+J64+K64+L64</f>
        <v>0</v>
      </c>
      <c r="F64" s="16">
        <f aca="true" t="shared" si="16" ref="F64:L64">F53</f>
        <v>0</v>
      </c>
      <c r="G64" s="16">
        <f t="shared" si="16"/>
        <v>0</v>
      </c>
      <c r="H64" s="16">
        <f t="shared" si="16"/>
        <v>0</v>
      </c>
      <c r="I64" s="16">
        <f t="shared" si="16"/>
        <v>0</v>
      </c>
      <c r="J64" s="16">
        <f t="shared" si="16"/>
        <v>0</v>
      </c>
      <c r="K64" s="16">
        <f t="shared" si="16"/>
        <v>0</v>
      </c>
      <c r="L64" s="16">
        <f t="shared" si="16"/>
        <v>0</v>
      </c>
      <c r="M64" s="49"/>
      <c r="N64" s="47"/>
      <c r="O64" s="47"/>
      <c r="P64" s="47"/>
      <c r="Q64" s="47"/>
      <c r="R64" s="47"/>
      <c r="S64" s="47"/>
      <c r="T64" s="47"/>
      <c r="U64" s="48"/>
    </row>
    <row r="65" spans="1:21" s="9" customFormat="1" ht="12.75">
      <c r="A65" s="84"/>
      <c r="B65" s="84"/>
      <c r="C65" s="87"/>
      <c r="D65" s="15" t="s">
        <v>3</v>
      </c>
      <c r="E65" s="14">
        <f>F65+G65+H65+I65+J65+K65+L65</f>
        <v>0</v>
      </c>
      <c r="F65" s="16">
        <f aca="true" t="shared" si="17" ref="F65:L65">F54</f>
        <v>0</v>
      </c>
      <c r="G65" s="16">
        <f t="shared" si="17"/>
        <v>0</v>
      </c>
      <c r="H65" s="16">
        <f t="shared" si="17"/>
        <v>0</v>
      </c>
      <c r="I65" s="16">
        <f t="shared" si="17"/>
        <v>0</v>
      </c>
      <c r="J65" s="16">
        <f t="shared" si="17"/>
        <v>0</v>
      </c>
      <c r="K65" s="16">
        <f t="shared" si="17"/>
        <v>0</v>
      </c>
      <c r="L65" s="16">
        <f t="shared" si="17"/>
        <v>0</v>
      </c>
      <c r="M65" s="49"/>
      <c r="N65" s="47"/>
      <c r="O65" s="47"/>
      <c r="P65" s="47"/>
      <c r="Q65" s="47"/>
      <c r="R65" s="47"/>
      <c r="S65" s="47"/>
      <c r="T65" s="47"/>
      <c r="U65" s="48"/>
    </row>
    <row r="66" spans="1:21" s="9" customFormat="1" ht="13.5" customHeight="1">
      <c r="A66" s="110"/>
      <c r="B66" s="111" t="s">
        <v>32</v>
      </c>
      <c r="C66" s="110"/>
      <c r="D66" s="18" t="s">
        <v>4</v>
      </c>
      <c r="E66" s="19">
        <f aca="true" t="shared" si="18" ref="E66:L66">E68+E69+E70+E71</f>
        <v>40885435.11</v>
      </c>
      <c r="F66" s="19">
        <f t="shared" si="18"/>
        <v>859086.3700000001</v>
      </c>
      <c r="G66" s="19">
        <f t="shared" si="18"/>
        <v>11749000</v>
      </c>
      <c r="H66" s="19">
        <f t="shared" si="18"/>
        <v>12344392.63</v>
      </c>
      <c r="I66" s="19">
        <f t="shared" si="18"/>
        <v>199885.74</v>
      </c>
      <c r="J66" s="19">
        <f t="shared" si="18"/>
        <v>7771957.81</v>
      </c>
      <c r="K66" s="19">
        <f t="shared" si="18"/>
        <v>3902501.6</v>
      </c>
      <c r="L66" s="19">
        <f t="shared" si="18"/>
        <v>4058610.96</v>
      </c>
      <c r="M66" s="112"/>
      <c r="N66" s="104"/>
      <c r="O66" s="104"/>
      <c r="P66" s="104"/>
      <c r="Q66" s="104"/>
      <c r="R66" s="104"/>
      <c r="S66" s="104"/>
      <c r="T66" s="104"/>
      <c r="U66" s="115"/>
    </row>
    <row r="67" spans="1:21" s="9" customFormat="1" ht="12.75">
      <c r="A67" s="110"/>
      <c r="B67" s="111"/>
      <c r="C67" s="110"/>
      <c r="D67" s="98" t="s">
        <v>10</v>
      </c>
      <c r="E67" s="99"/>
      <c r="F67" s="99"/>
      <c r="G67" s="99"/>
      <c r="H67" s="99"/>
      <c r="I67" s="99"/>
      <c r="J67" s="99"/>
      <c r="K67" s="99"/>
      <c r="L67" s="100"/>
      <c r="M67" s="113"/>
      <c r="N67" s="105"/>
      <c r="O67" s="105"/>
      <c r="P67" s="105"/>
      <c r="Q67" s="105"/>
      <c r="R67" s="105"/>
      <c r="S67" s="105"/>
      <c r="T67" s="105"/>
      <c r="U67" s="116"/>
    </row>
    <row r="68" spans="1:21" s="9" customFormat="1" ht="13.5">
      <c r="A68" s="110"/>
      <c r="B68" s="111"/>
      <c r="C68" s="110"/>
      <c r="D68" s="20" t="s">
        <v>2</v>
      </c>
      <c r="E68" s="19">
        <f>F68+G68+H68+I68+J68+K68+L68</f>
        <v>26456023.69</v>
      </c>
      <c r="F68" s="21">
        <f aca="true" t="shared" si="19" ref="F68:L68">F33+F50</f>
        <v>548918.06</v>
      </c>
      <c r="G68" s="21">
        <f t="shared" si="19"/>
        <v>11749000</v>
      </c>
      <c r="H68" s="21">
        <f t="shared" si="19"/>
        <v>12344392.63</v>
      </c>
      <c r="I68" s="21">
        <f t="shared" si="19"/>
        <v>199885.74</v>
      </c>
      <c r="J68" s="21">
        <f t="shared" si="19"/>
        <v>1613827.26</v>
      </c>
      <c r="K68" s="21">
        <f t="shared" si="19"/>
        <v>0</v>
      </c>
      <c r="L68" s="21">
        <f t="shared" si="19"/>
        <v>0</v>
      </c>
      <c r="M68" s="113"/>
      <c r="N68" s="105"/>
      <c r="O68" s="105"/>
      <c r="P68" s="105"/>
      <c r="Q68" s="105"/>
      <c r="R68" s="105"/>
      <c r="S68" s="105"/>
      <c r="T68" s="105"/>
      <c r="U68" s="116"/>
    </row>
    <row r="69" spans="1:21" s="9" customFormat="1" ht="13.5">
      <c r="A69" s="110"/>
      <c r="B69" s="111"/>
      <c r="C69" s="110"/>
      <c r="D69" s="20" t="s">
        <v>0</v>
      </c>
      <c r="E69" s="19">
        <f>F69+G69+H69+I69+J69+K69+L69</f>
        <v>14429411.419999998</v>
      </c>
      <c r="F69" s="21">
        <f>F34+F51+F63</f>
        <v>310168.31</v>
      </c>
      <c r="G69" s="21">
        <f aca="true" t="shared" si="20" ref="G69:L69">G34+G51+G63</f>
        <v>0</v>
      </c>
      <c r="H69" s="21">
        <f t="shared" si="20"/>
        <v>0</v>
      </c>
      <c r="I69" s="21">
        <f t="shared" si="20"/>
        <v>0</v>
      </c>
      <c r="J69" s="21">
        <f t="shared" si="20"/>
        <v>6158130.55</v>
      </c>
      <c r="K69" s="21">
        <f t="shared" si="20"/>
        <v>3902501.6</v>
      </c>
      <c r="L69" s="21">
        <f t="shared" si="20"/>
        <v>4058610.96</v>
      </c>
      <c r="M69" s="113"/>
      <c r="N69" s="105"/>
      <c r="O69" s="105"/>
      <c r="P69" s="105"/>
      <c r="Q69" s="105"/>
      <c r="R69" s="105"/>
      <c r="S69" s="105"/>
      <c r="T69" s="105"/>
      <c r="U69" s="116"/>
    </row>
    <row r="70" spans="1:21" s="9" customFormat="1" ht="13.5">
      <c r="A70" s="110"/>
      <c r="B70" s="111"/>
      <c r="C70" s="110"/>
      <c r="D70" s="20" t="s">
        <v>1</v>
      </c>
      <c r="E70" s="19">
        <f>F70+G70+H70+I70+J70+K70+L70</f>
        <v>0</v>
      </c>
      <c r="F70" s="21">
        <f aca="true" t="shared" si="21" ref="F70:L71">F35+F52</f>
        <v>0</v>
      </c>
      <c r="G70" s="21">
        <f t="shared" si="21"/>
        <v>0</v>
      </c>
      <c r="H70" s="21">
        <f t="shared" si="21"/>
        <v>0</v>
      </c>
      <c r="I70" s="21">
        <f t="shared" si="21"/>
        <v>0</v>
      </c>
      <c r="J70" s="21">
        <f t="shared" si="21"/>
        <v>0</v>
      </c>
      <c r="K70" s="21">
        <f t="shared" si="21"/>
        <v>0</v>
      </c>
      <c r="L70" s="21">
        <f t="shared" si="21"/>
        <v>0</v>
      </c>
      <c r="M70" s="113"/>
      <c r="N70" s="105"/>
      <c r="O70" s="105"/>
      <c r="P70" s="105"/>
      <c r="Q70" s="105"/>
      <c r="R70" s="105"/>
      <c r="S70" s="105"/>
      <c r="T70" s="105"/>
      <c r="U70" s="116"/>
    </row>
    <row r="71" spans="1:21" s="9" customFormat="1" ht="13.5">
      <c r="A71" s="110"/>
      <c r="B71" s="111"/>
      <c r="C71" s="110"/>
      <c r="D71" s="20" t="s">
        <v>3</v>
      </c>
      <c r="E71" s="19">
        <f>F71+G71+H71+I71+J71+K71+L71</f>
        <v>0</v>
      </c>
      <c r="F71" s="21">
        <f t="shared" si="21"/>
        <v>0</v>
      </c>
      <c r="G71" s="21">
        <f t="shared" si="21"/>
        <v>0</v>
      </c>
      <c r="H71" s="21">
        <f t="shared" si="21"/>
        <v>0</v>
      </c>
      <c r="I71" s="21">
        <f t="shared" si="21"/>
        <v>0</v>
      </c>
      <c r="J71" s="21">
        <f t="shared" si="21"/>
        <v>0</v>
      </c>
      <c r="K71" s="21">
        <f t="shared" si="21"/>
        <v>0</v>
      </c>
      <c r="L71" s="21">
        <f t="shared" si="21"/>
        <v>0</v>
      </c>
      <c r="M71" s="114"/>
      <c r="N71" s="106"/>
      <c r="O71" s="106"/>
      <c r="P71" s="106"/>
      <c r="Q71" s="106"/>
      <c r="R71" s="106"/>
      <c r="S71" s="106"/>
      <c r="T71" s="106"/>
      <c r="U71" s="117"/>
    </row>
    <row r="74" ht="12.75">
      <c r="E74" s="57"/>
    </row>
    <row r="75" ht="12.75">
      <c r="E75" s="57"/>
    </row>
  </sheetData>
  <sheetProtection/>
  <mergeCells count="157">
    <mergeCell ref="P26:P30"/>
    <mergeCell ref="Q26:Q30"/>
    <mergeCell ref="R26:R30"/>
    <mergeCell ref="S26:S30"/>
    <mergeCell ref="T26:T30"/>
    <mergeCell ref="U26:U30"/>
    <mergeCell ref="A26:A30"/>
    <mergeCell ref="B26:B30"/>
    <mergeCell ref="C26:C30"/>
    <mergeCell ref="M26:M30"/>
    <mergeCell ref="N26:N30"/>
    <mergeCell ref="O26:O30"/>
    <mergeCell ref="T43:T44"/>
    <mergeCell ref="U43:U47"/>
    <mergeCell ref="M45:M47"/>
    <mergeCell ref="N45:N47"/>
    <mergeCell ref="O45:O47"/>
    <mergeCell ref="P45:P47"/>
    <mergeCell ref="Q45:Q47"/>
    <mergeCell ref="R45:R47"/>
    <mergeCell ref="S45:S47"/>
    <mergeCell ref="T45:T47"/>
    <mergeCell ref="A43:A47"/>
    <mergeCell ref="B43:B47"/>
    <mergeCell ref="C43:C47"/>
    <mergeCell ref="M43:M44"/>
    <mergeCell ref="N43:N44"/>
    <mergeCell ref="O43:O44"/>
    <mergeCell ref="C6:C7"/>
    <mergeCell ref="A4:U4"/>
    <mergeCell ref="S2:U2"/>
    <mergeCell ref="S16:S20"/>
    <mergeCell ref="T16:T20"/>
    <mergeCell ref="U11:U15"/>
    <mergeCell ref="A11:A15"/>
    <mergeCell ref="A16:A20"/>
    <mergeCell ref="B16:B20"/>
    <mergeCell ref="C16:C20"/>
    <mergeCell ref="B10:U10"/>
    <mergeCell ref="B9:U9"/>
    <mergeCell ref="N11:N15"/>
    <mergeCell ref="O11:O15"/>
    <mergeCell ref="P11:P15"/>
    <mergeCell ref="Q11:Q15"/>
    <mergeCell ref="B11:B15"/>
    <mergeCell ref="C11:C15"/>
    <mergeCell ref="M11:M15"/>
    <mergeCell ref="M16:M20"/>
    <mergeCell ref="A38:A42"/>
    <mergeCell ref="B38:B42"/>
    <mergeCell ref="C38:C42"/>
    <mergeCell ref="D6:D7"/>
    <mergeCell ref="B37:U37"/>
    <mergeCell ref="N31:N36"/>
    <mergeCell ref="O31:O36"/>
    <mergeCell ref="P31:P36"/>
    <mergeCell ref="Q31:Q36"/>
    <mergeCell ref="R31:R36"/>
    <mergeCell ref="O16:O20"/>
    <mergeCell ref="U6:U7"/>
    <mergeCell ref="E6:L6"/>
    <mergeCell ref="P16:P20"/>
    <mergeCell ref="Q16:Q20"/>
    <mergeCell ref="U16:U20"/>
    <mergeCell ref="R11:R15"/>
    <mergeCell ref="S11:S15"/>
    <mergeCell ref="T11:T15"/>
    <mergeCell ref="U38:U42"/>
    <mergeCell ref="A48:A53"/>
    <mergeCell ref="B48:B53"/>
    <mergeCell ref="C48:C53"/>
    <mergeCell ref="M48:M53"/>
    <mergeCell ref="U48:U53"/>
    <mergeCell ref="D49:L49"/>
    <mergeCell ref="R48:R53"/>
    <mergeCell ref="T38:T39"/>
    <mergeCell ref="M38:M39"/>
    <mergeCell ref="M6:T6"/>
    <mergeCell ref="A31:A36"/>
    <mergeCell ref="B31:B36"/>
    <mergeCell ref="C31:C36"/>
    <mergeCell ref="M31:M36"/>
    <mergeCell ref="D32:L32"/>
    <mergeCell ref="T31:T36"/>
    <mergeCell ref="A6:A7"/>
    <mergeCell ref="B6:B7"/>
    <mergeCell ref="R16:R20"/>
    <mergeCell ref="N16:N20"/>
    <mergeCell ref="U31:U36"/>
    <mergeCell ref="A66:A71"/>
    <mergeCell ref="B66:B71"/>
    <mergeCell ref="C66:C71"/>
    <mergeCell ref="M66:M71"/>
    <mergeCell ref="O48:O53"/>
    <mergeCell ref="P48:P53"/>
    <mergeCell ref="Q48:Q53"/>
    <mergeCell ref="U66:U71"/>
    <mergeCell ref="S31:S36"/>
    <mergeCell ref="T48:T53"/>
    <mergeCell ref="N66:N71"/>
    <mergeCell ref="O66:O71"/>
    <mergeCell ref="P66:P71"/>
    <mergeCell ref="Q66:Q71"/>
    <mergeCell ref="R66:R71"/>
    <mergeCell ref="S66:S71"/>
    <mergeCell ref="T66:T71"/>
    <mergeCell ref="N48:N53"/>
    <mergeCell ref="N38:N39"/>
    <mergeCell ref="O38:O39"/>
    <mergeCell ref="P38:P39"/>
    <mergeCell ref="D67:L67"/>
    <mergeCell ref="S48:S53"/>
    <mergeCell ref="M40:M42"/>
    <mergeCell ref="P43:P44"/>
    <mergeCell ref="Q43:Q44"/>
    <mergeCell ref="R43:R44"/>
    <mergeCell ref="S43:S44"/>
    <mergeCell ref="Q40:Q42"/>
    <mergeCell ref="Q38:Q39"/>
    <mergeCell ref="R38:R39"/>
    <mergeCell ref="S38:S39"/>
    <mergeCell ref="R40:R42"/>
    <mergeCell ref="S40:S42"/>
    <mergeCell ref="U21:U25"/>
    <mergeCell ref="A21:A25"/>
    <mergeCell ref="B21:B25"/>
    <mergeCell ref="C21:C25"/>
    <mergeCell ref="M21:M25"/>
    <mergeCell ref="N21:N25"/>
    <mergeCell ref="O21:O25"/>
    <mergeCell ref="B54:Q54"/>
    <mergeCell ref="P21:P25"/>
    <mergeCell ref="Q21:Q25"/>
    <mergeCell ref="R21:R25"/>
    <mergeCell ref="S21:S25"/>
    <mergeCell ref="T21:T25"/>
    <mergeCell ref="T40:T42"/>
    <mergeCell ref="N40:N42"/>
    <mergeCell ref="O40:O42"/>
    <mergeCell ref="P40:P42"/>
    <mergeCell ref="Q55:Q59"/>
    <mergeCell ref="R55:R59"/>
    <mergeCell ref="S55:S59"/>
    <mergeCell ref="A55:A59"/>
    <mergeCell ref="B55:B59"/>
    <mergeCell ref="C55:C59"/>
    <mergeCell ref="M55:M59"/>
    <mergeCell ref="N1:U1"/>
    <mergeCell ref="T55:T59"/>
    <mergeCell ref="U55:U59"/>
    <mergeCell ref="D61:L61"/>
    <mergeCell ref="A60:A65"/>
    <mergeCell ref="C60:C65"/>
    <mergeCell ref="B60:B65"/>
    <mergeCell ref="N55:N59"/>
    <mergeCell ref="O55:O59"/>
    <mergeCell ref="P55:P59"/>
  </mergeCells>
  <printOptions/>
  <pageMargins left="0.1968503937007874" right="0.1968503937007874" top="0.5511811023622047" bottom="0" header="0.31496062992125984" footer="0.31496062992125984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Переверзева </cp:lastModifiedBy>
  <cp:lastPrinted>2018-01-23T08:09:54Z</cp:lastPrinted>
  <dcterms:created xsi:type="dcterms:W3CDTF">2013-06-06T11:09:14Z</dcterms:created>
  <dcterms:modified xsi:type="dcterms:W3CDTF">2018-11-02T12:28:25Z</dcterms:modified>
  <cp:category/>
  <cp:version/>
  <cp:contentType/>
  <cp:contentStatus/>
</cp:coreProperties>
</file>